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or\Desktop\GERAL\VITÓRIA\2026\UBS CAIC -LICITAÇÃO\"/>
    </mc:Choice>
  </mc:AlternateContent>
  <xr:revisionPtr revIDLastSave="0" documentId="13_ncr:1_{57F80ED0-3B0C-49AD-A938-D59BEFF1A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 COMPARATIVO" sheetId="1" r:id="rId1"/>
    <sheet name="PLANILHA ORÇAMENTÁRIA" sheetId="2" r:id="rId2"/>
    <sheet name="COMPOSIÇÃO DE PREÇOS" sheetId="3" r:id="rId3"/>
    <sheet name="CRONOGRAMA FÍSICO-FINANCEIRO" sheetId="4" r:id="rId4"/>
    <sheet name="BDI" sheetId="5" r:id="rId5"/>
    <sheet name="ENCARGOS SOCIAIS" sheetId="7" r:id="rId6"/>
    <sheet name="CURVA ABC" sheetId="8" r:id="rId7"/>
    <sheet name="RESUMO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5" i="2" l="1"/>
  <c r="I475" i="2" s="1"/>
  <c r="H474" i="2"/>
  <c r="I474" i="2" s="1"/>
  <c r="H472" i="2"/>
  <c r="I472" i="2" s="1"/>
  <c r="H471" i="2"/>
  <c r="I471" i="2" s="1"/>
  <c r="H470" i="2"/>
  <c r="I470" i="2" s="1"/>
  <c r="H468" i="2"/>
  <c r="I468" i="2" s="1"/>
  <c r="H467" i="2"/>
  <c r="I467" i="2" s="1"/>
  <c r="H464" i="2"/>
  <c r="I464" i="2" s="1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5" i="2"/>
  <c r="I455" i="2" s="1"/>
  <c r="H454" i="2"/>
  <c r="I454" i="2" s="1"/>
  <c r="H453" i="2"/>
  <c r="I453" i="2" s="1"/>
  <c r="H452" i="2"/>
  <c r="I452" i="2" s="1"/>
  <c r="H451" i="2"/>
  <c r="I451" i="2" s="1"/>
  <c r="H450" i="2"/>
  <c r="I450" i="2" s="1"/>
  <c r="H449" i="2"/>
  <c r="I449" i="2" s="1"/>
  <c r="H447" i="2"/>
  <c r="I447" i="2" s="1"/>
  <c r="H446" i="2"/>
  <c r="I446" i="2" s="1"/>
  <c r="H445" i="2"/>
  <c r="I445" i="2" s="1"/>
  <c r="H444" i="2"/>
  <c r="I444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H432" i="2"/>
  <c r="I432" i="2" s="1"/>
  <c r="H431" i="2"/>
  <c r="I431" i="2" s="1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09" i="2"/>
  <c r="I409" i="2" s="1"/>
  <c r="H408" i="2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2" i="2"/>
  <c r="I382" i="2" s="1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I346" i="2"/>
  <c r="H346" i="2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8" i="2"/>
  <c r="I288" i="2" s="1"/>
  <c r="H286" i="2"/>
  <c r="I286" i="2" s="1"/>
  <c r="H285" i="2"/>
  <c r="I285" i="2" s="1"/>
  <c r="H284" i="2"/>
  <c r="I284" i="2" s="1"/>
  <c r="H283" i="2"/>
  <c r="I283" i="2" s="1"/>
  <c r="H282" i="2"/>
  <c r="I282" i="2" s="1"/>
  <c r="H281" i="2"/>
  <c r="I281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I256" i="2"/>
  <c r="H256" i="2"/>
  <c r="H255" i="2"/>
  <c r="I255" i="2" s="1"/>
  <c r="H254" i="2"/>
  <c r="I254" i="2" s="1"/>
  <c r="H253" i="2"/>
  <c r="I253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7" i="2"/>
  <c r="I207" i="2" s="1"/>
  <c r="H206" i="2"/>
  <c r="I206" i="2" s="1"/>
  <c r="H205" i="2"/>
  <c r="I205" i="2" s="1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3" i="2"/>
  <c r="I183" i="2" s="1"/>
  <c r="H182" i="2" s="1"/>
  <c r="I182" i="2" s="1"/>
  <c r="H180" i="2"/>
  <c r="I180" i="2" s="1"/>
  <c r="H179" i="2" s="1"/>
  <c r="I179" i="2" s="1"/>
  <c r="H178" i="2"/>
  <c r="I178" i="2" s="1"/>
  <c r="H177" i="2"/>
  <c r="I177" i="2" s="1"/>
  <c r="H175" i="2"/>
  <c r="I175" i="2" s="1"/>
  <c r="H174" i="2"/>
  <c r="I174" i="2" s="1"/>
  <c r="H172" i="2"/>
  <c r="I172" i="2" s="1"/>
  <c r="H171" i="2"/>
  <c r="I171" i="2" s="1"/>
  <c r="H170" i="2"/>
  <c r="I170" i="2" s="1"/>
  <c r="H169" i="2"/>
  <c r="I169" i="2" s="1"/>
  <c r="H168" i="2"/>
  <c r="I168" i="2" s="1"/>
  <c r="H165" i="2"/>
  <c r="I165" i="2" s="1"/>
  <c r="H162" i="2"/>
  <c r="I162" i="2" s="1"/>
  <c r="H161" i="2" s="1"/>
  <c r="I161" i="2" s="1"/>
  <c r="H159" i="2"/>
  <c r="I159" i="2" s="1"/>
  <c r="H157" i="2"/>
  <c r="I157" i="2" s="1"/>
  <c r="H156" i="2"/>
  <c r="I156" i="2" s="1"/>
  <c r="H154" i="2"/>
  <c r="I154" i="2" s="1"/>
  <c r="H153" i="2"/>
  <c r="I153" i="2" s="1"/>
  <c r="H150" i="2"/>
  <c r="I150" i="2" s="1"/>
  <c r="H148" i="2"/>
  <c r="I148" i="2" s="1"/>
  <c r="H147" i="2"/>
  <c r="I147" i="2" s="1"/>
  <c r="H146" i="2"/>
  <c r="I146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I137" i="2"/>
  <c r="H137" i="2"/>
  <c r="H135" i="2"/>
  <c r="I135" i="2" s="1"/>
  <c r="H132" i="2"/>
  <c r="I132" i="2" s="1"/>
  <c r="H131" i="2"/>
  <c r="I131" i="2" s="1"/>
  <c r="H130" i="2"/>
  <c r="I130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0" i="2"/>
  <c r="I120" i="2" s="1"/>
  <c r="H119" i="2"/>
  <c r="I119" i="2" s="1"/>
  <c r="H118" i="2"/>
  <c r="I118" i="2" s="1"/>
  <c r="H117" i="2"/>
  <c r="I117" i="2" s="1"/>
  <c r="H116" i="2"/>
  <c r="I116" i="2" s="1"/>
  <c r="H112" i="2"/>
  <c r="I112" i="2" s="1"/>
  <c r="H111" i="2"/>
  <c r="I111" i="2" s="1"/>
  <c r="H109" i="2"/>
  <c r="I109" i="2" s="1"/>
  <c r="H108" i="2"/>
  <c r="I108" i="2" s="1"/>
  <c r="H107" i="2"/>
  <c r="I107" i="2" s="1"/>
  <c r="H105" i="2"/>
  <c r="I105" i="2" s="1"/>
  <c r="H104" i="2"/>
  <c r="I104" i="2" s="1"/>
  <c r="H102" i="2"/>
  <c r="I102" i="2" s="1"/>
  <c r="H101" i="2"/>
  <c r="I101" i="2" s="1"/>
  <c r="H100" i="2"/>
  <c r="I100" i="2" s="1"/>
  <c r="H97" i="2"/>
  <c r="I97" i="2" s="1"/>
  <c r="H96" i="2"/>
  <c r="I96" i="2" s="1"/>
  <c r="H95" i="2"/>
  <c r="I95" i="2" s="1"/>
  <c r="H93" i="2"/>
  <c r="I93" i="2" s="1"/>
  <c r="H92" i="2"/>
  <c r="I92" i="2" s="1"/>
  <c r="H91" i="2"/>
  <c r="I91" i="2" s="1"/>
  <c r="H90" i="2"/>
  <c r="I90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1" i="2"/>
  <c r="I31" i="2" s="1"/>
  <c r="H29" i="2"/>
  <c r="I29" i="2" s="1"/>
  <c r="H28" i="2" s="1"/>
  <c r="I28" i="2" s="1"/>
  <c r="H27" i="2"/>
  <c r="I27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475" i="1"/>
  <c r="I475" i="1" s="1"/>
  <c r="H474" i="1"/>
  <c r="I474" i="1" s="1"/>
  <c r="H472" i="1"/>
  <c r="I472" i="1" s="1"/>
  <c r="H471" i="1" s="1"/>
  <c r="I471" i="1" s="1"/>
  <c r="H470" i="1"/>
  <c r="I470" i="1" s="1"/>
  <c r="H468" i="1"/>
  <c r="I468" i="1" s="1"/>
  <c r="H467" i="1"/>
  <c r="I467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7" i="1"/>
  <c r="I447" i="1" s="1"/>
  <c r="H446" i="1"/>
  <c r="I446" i="1" s="1"/>
  <c r="H445" i="1"/>
  <c r="I445" i="1" s="1"/>
  <c r="H444" i="1"/>
  <c r="I444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3" i="1"/>
  <c r="I183" i="1" s="1"/>
  <c r="H180" i="1"/>
  <c r="I180" i="1" s="1"/>
  <c r="H178" i="1"/>
  <c r="I178" i="1" s="1"/>
  <c r="H177" i="1"/>
  <c r="I177" i="1" s="1"/>
  <c r="H175" i="1"/>
  <c r="I175" i="1" s="1"/>
  <c r="H174" i="1"/>
  <c r="I174" i="1" s="1"/>
  <c r="H172" i="1"/>
  <c r="I172" i="1" s="1"/>
  <c r="H171" i="1"/>
  <c r="I171" i="1" s="1"/>
  <c r="H170" i="1"/>
  <c r="I170" i="1" s="1"/>
  <c r="H169" i="1"/>
  <c r="I169" i="1" s="1"/>
  <c r="H168" i="1"/>
  <c r="I168" i="1" s="1"/>
  <c r="H165" i="1"/>
  <c r="I165" i="1" s="1"/>
  <c r="H164" i="1" s="1"/>
  <c r="I164" i="1" s="1"/>
  <c r="H162" i="1"/>
  <c r="I162" i="1" s="1"/>
  <c r="H161" i="1" s="1"/>
  <c r="I161" i="1" s="1"/>
  <c r="H160" i="1" s="1"/>
  <c r="I160" i="1" s="1"/>
  <c r="H159" i="1"/>
  <c r="I159" i="1" s="1"/>
  <c r="H158" i="1" s="1"/>
  <c r="I158" i="1" s="1"/>
  <c r="H157" i="1"/>
  <c r="I157" i="1" s="1"/>
  <c r="H156" i="1"/>
  <c r="I156" i="1" s="1"/>
  <c r="H154" i="1"/>
  <c r="I154" i="1" s="1"/>
  <c r="H153" i="1"/>
  <c r="I153" i="1" s="1"/>
  <c r="H150" i="1"/>
  <c r="I150" i="1" s="1"/>
  <c r="H149" i="1" s="1"/>
  <c r="I149" i="1" s="1"/>
  <c r="H148" i="1"/>
  <c r="I148" i="1" s="1"/>
  <c r="H147" i="1"/>
  <c r="I147" i="1" s="1"/>
  <c r="H146" i="1"/>
  <c r="I146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5" i="1"/>
  <c r="I135" i="1" s="1"/>
  <c r="H134" i="1" s="1"/>
  <c r="I134" i="1" s="1"/>
  <c r="H132" i="1"/>
  <c r="I132" i="1" s="1"/>
  <c r="H131" i="1"/>
  <c r="I131" i="1" s="1"/>
  <c r="H130" i="1"/>
  <c r="I130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0" i="1"/>
  <c r="I120" i="1" s="1"/>
  <c r="H119" i="1"/>
  <c r="I119" i="1" s="1"/>
  <c r="H118" i="1"/>
  <c r="I118" i="1" s="1"/>
  <c r="H117" i="1"/>
  <c r="I117" i="1" s="1"/>
  <c r="H116" i="1"/>
  <c r="I116" i="1" s="1"/>
  <c r="H112" i="1"/>
  <c r="I112" i="1" s="1"/>
  <c r="H111" i="1"/>
  <c r="I111" i="1" s="1"/>
  <c r="H109" i="1"/>
  <c r="I109" i="1" s="1"/>
  <c r="H108" i="1"/>
  <c r="I108" i="1" s="1"/>
  <c r="H107" i="1"/>
  <c r="I107" i="1" s="1"/>
  <c r="H105" i="1"/>
  <c r="I105" i="1" s="1"/>
  <c r="H104" i="1"/>
  <c r="I104" i="1" s="1"/>
  <c r="H102" i="1"/>
  <c r="I102" i="1" s="1"/>
  <c r="H101" i="1"/>
  <c r="I101" i="1" s="1"/>
  <c r="H100" i="1"/>
  <c r="I100" i="1" s="1"/>
  <c r="H97" i="1"/>
  <c r="I97" i="1" s="1"/>
  <c r="H96" i="1"/>
  <c r="I96" i="1" s="1"/>
  <c r="H95" i="1"/>
  <c r="I95" i="1" s="1"/>
  <c r="H93" i="1"/>
  <c r="I93" i="1" s="1"/>
  <c r="H92" i="1"/>
  <c r="I92" i="1" s="1"/>
  <c r="H91" i="1"/>
  <c r="I91" i="1" s="1"/>
  <c r="H90" i="1"/>
  <c r="I90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29" i="1"/>
  <c r="I29" i="1" s="1"/>
  <c r="H28" i="1" s="1"/>
  <c r="I28" i="1" s="1"/>
  <c r="H27" i="1"/>
  <c r="I27" i="1" s="1"/>
  <c r="H26" i="1" s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03" i="2" l="1"/>
  <c r="I103" i="2" s="1"/>
  <c r="H129" i="2"/>
  <c r="I129" i="2" s="1"/>
  <c r="H110" i="2"/>
  <c r="I110" i="2" s="1"/>
  <c r="H155" i="2"/>
  <c r="I155" i="2" s="1"/>
  <c r="H410" i="2"/>
  <c r="I410" i="2" s="1"/>
  <c r="H106" i="2"/>
  <c r="I106" i="2" s="1"/>
  <c r="H122" i="2"/>
  <c r="I122" i="2" s="1"/>
  <c r="H121" i="2" s="1"/>
  <c r="I121" i="2" s="1"/>
  <c r="H26" i="2"/>
  <c r="I26" i="2" s="1"/>
  <c r="H158" i="2"/>
  <c r="I158" i="2" s="1"/>
  <c r="H30" i="2"/>
  <c r="I30" i="2" s="1"/>
  <c r="H32" i="2"/>
  <c r="I32" i="2" s="1"/>
  <c r="H94" i="2"/>
  <c r="I94" i="2" s="1"/>
  <c r="H149" i="2"/>
  <c r="I149" i="2" s="1"/>
  <c r="H15" i="2"/>
  <c r="I15" i="2" s="1"/>
  <c r="H99" i="2"/>
  <c r="I99" i="2" s="1"/>
  <c r="H115" i="2"/>
  <c r="I115" i="2" s="1"/>
  <c r="H145" i="2"/>
  <c r="I145" i="2" s="1"/>
  <c r="H152" i="2"/>
  <c r="I152" i="2" s="1"/>
  <c r="H456" i="2"/>
  <c r="I456" i="2" s="1"/>
  <c r="H134" i="2"/>
  <c r="I134" i="2" s="1"/>
  <c r="H89" i="2"/>
  <c r="I89" i="2" s="1"/>
  <c r="H69" i="2"/>
  <c r="I69" i="2" s="1"/>
  <c r="H58" i="2"/>
  <c r="I58" i="2" s="1"/>
  <c r="H82" i="2"/>
  <c r="I82" i="2" s="1"/>
  <c r="H173" i="2"/>
  <c r="I173" i="2" s="1"/>
  <c r="H50" i="2"/>
  <c r="I50" i="2" s="1"/>
  <c r="H417" i="2"/>
  <c r="I417" i="2" s="1"/>
  <c r="H136" i="2"/>
  <c r="I136" i="2" s="1"/>
  <c r="H209" i="2"/>
  <c r="I209" i="2" s="1"/>
  <c r="H167" i="2"/>
  <c r="I167" i="2" s="1"/>
  <c r="H164" i="2"/>
  <c r="I164" i="2" s="1"/>
  <c r="H252" i="2"/>
  <c r="I252" i="2" s="1"/>
  <c r="H287" i="2"/>
  <c r="I287" i="2" s="1"/>
  <c r="H466" i="2"/>
  <c r="I466" i="2" s="1"/>
  <c r="H473" i="2"/>
  <c r="I473" i="2" s="1"/>
  <c r="H320" i="2"/>
  <c r="I320" i="2" s="1"/>
  <c r="H306" i="2"/>
  <c r="I306" i="2" s="1"/>
  <c r="H176" i="2"/>
  <c r="I176" i="2" s="1"/>
  <c r="H184" i="2"/>
  <c r="I184" i="2" s="1"/>
  <c r="H192" i="2"/>
  <c r="I192" i="2" s="1"/>
  <c r="H430" i="2"/>
  <c r="I430" i="2" s="1"/>
  <c r="H443" i="2"/>
  <c r="I443" i="2" s="1"/>
  <c r="H448" i="2"/>
  <c r="I448" i="2" s="1"/>
  <c r="H469" i="2"/>
  <c r="I469" i="2" s="1"/>
  <c r="H473" i="1"/>
  <c r="I473" i="1" s="1"/>
  <c r="H173" i="1"/>
  <c r="I173" i="1" s="1"/>
  <c r="H152" i="1"/>
  <c r="I152" i="1" s="1"/>
  <c r="H58" i="1"/>
  <c r="I58" i="1" s="1"/>
  <c r="H89" i="1"/>
  <c r="I89" i="1" s="1"/>
  <c r="H306" i="1"/>
  <c r="I306" i="1" s="1"/>
  <c r="H115" i="1"/>
  <c r="I115" i="1" s="1"/>
  <c r="H114" i="1" s="1"/>
  <c r="I114" i="1" s="1"/>
  <c r="H15" i="1"/>
  <c r="I15" i="1" s="1"/>
  <c r="H145" i="1"/>
  <c r="I145" i="1" s="1"/>
  <c r="H82" i="1"/>
  <c r="I82" i="1" s="1"/>
  <c r="H209" i="1"/>
  <c r="I209" i="1" s="1"/>
  <c r="H103" i="1"/>
  <c r="I103" i="1" s="1"/>
  <c r="H133" i="1"/>
  <c r="I133" i="1" s="1"/>
  <c r="H110" i="1"/>
  <c r="I110" i="1" s="1"/>
  <c r="H163" i="1"/>
  <c r="I163" i="1" s="1"/>
  <c r="H176" i="1"/>
  <c r="I176" i="1" s="1"/>
  <c r="H320" i="1"/>
  <c r="I320" i="1" s="1"/>
  <c r="H69" i="1"/>
  <c r="I69" i="1" s="1"/>
  <c r="H106" i="1"/>
  <c r="I106" i="1" s="1"/>
  <c r="H30" i="1"/>
  <c r="I30" i="1" s="1"/>
  <c r="H122" i="1"/>
  <c r="I122" i="1" s="1"/>
  <c r="H167" i="1"/>
  <c r="I167" i="1" s="1"/>
  <c r="H252" i="1"/>
  <c r="I252" i="1" s="1"/>
  <c r="H129" i="1"/>
  <c r="I129" i="1" s="1"/>
  <c r="H32" i="1"/>
  <c r="I32" i="1" s="1"/>
  <c r="H50" i="1"/>
  <c r="I50" i="1" s="1"/>
  <c r="H99" i="1"/>
  <c r="I99" i="1" s="1"/>
  <c r="H136" i="1"/>
  <c r="I136" i="1" s="1"/>
  <c r="H417" i="1"/>
  <c r="I417" i="1" s="1"/>
  <c r="H155" i="1"/>
  <c r="I155" i="1" s="1"/>
  <c r="H287" i="1"/>
  <c r="I287" i="1" s="1"/>
  <c r="H94" i="1"/>
  <c r="I94" i="1" s="1"/>
  <c r="H184" i="1"/>
  <c r="I184" i="1" s="1"/>
  <c r="H192" i="1"/>
  <c r="I192" i="1" s="1"/>
  <c r="H179" i="1"/>
  <c r="I179" i="1" s="1"/>
  <c r="H182" i="1"/>
  <c r="I182" i="1" s="1"/>
  <c r="H443" i="1"/>
  <c r="I443" i="1" s="1"/>
  <c r="H430" i="1"/>
  <c r="I430" i="1" s="1"/>
  <c r="H469" i="1"/>
  <c r="I469" i="1" s="1"/>
  <c r="H466" i="1"/>
  <c r="I466" i="1" s="1"/>
  <c r="H410" i="1"/>
  <c r="I410" i="1" s="1"/>
  <c r="H456" i="1"/>
  <c r="I456" i="1" s="1"/>
  <c r="H448" i="1"/>
  <c r="I448" i="1" s="1"/>
  <c r="H181" i="2" l="1"/>
  <c r="I181" i="2" s="1"/>
  <c r="H151" i="2"/>
  <c r="I151" i="2" s="1"/>
  <c r="H144" i="2"/>
  <c r="I144" i="2" s="1"/>
  <c r="H49" i="2"/>
  <c r="I49" i="2" s="1"/>
  <c r="H319" i="2"/>
  <c r="I319" i="2" s="1"/>
  <c r="H208" i="2"/>
  <c r="I208" i="2" s="1"/>
  <c r="H133" i="2"/>
  <c r="I133" i="2" s="1"/>
  <c r="H98" i="2"/>
  <c r="I98" i="2" s="1"/>
  <c r="H429" i="2"/>
  <c r="I429" i="2" s="1"/>
  <c r="H160" i="2"/>
  <c r="I160" i="2" s="1"/>
  <c r="H14" i="2"/>
  <c r="I14" i="2" s="1"/>
  <c r="H465" i="2"/>
  <c r="I465" i="2" s="1"/>
  <c r="H163" i="2"/>
  <c r="I163" i="2" s="1"/>
  <c r="H166" i="2"/>
  <c r="I166" i="2" s="1"/>
  <c r="H81" i="2"/>
  <c r="I81" i="2" s="1"/>
  <c r="H114" i="2"/>
  <c r="I114" i="2" s="1"/>
  <c r="H49" i="1"/>
  <c r="I49" i="1" s="1"/>
  <c r="H166" i="1"/>
  <c r="I166" i="1" s="1"/>
  <c r="H181" i="1"/>
  <c r="I181" i="1" s="1"/>
  <c r="H14" i="1"/>
  <c r="I14" i="1" s="1"/>
  <c r="H429" i="1"/>
  <c r="I429" i="1" s="1"/>
  <c r="H319" i="1"/>
  <c r="I319" i="1" s="1"/>
  <c r="H208" i="1"/>
  <c r="I208" i="1" s="1"/>
  <c r="H151" i="1"/>
  <c r="I151" i="1" s="1"/>
  <c r="H81" i="1"/>
  <c r="I81" i="1" s="1"/>
  <c r="H465" i="1"/>
  <c r="I465" i="1" s="1"/>
  <c r="H98" i="1"/>
  <c r="I98" i="1" s="1"/>
  <c r="H121" i="1"/>
  <c r="I121" i="1" s="1"/>
  <c r="H144" i="1"/>
  <c r="I144" i="1" s="1"/>
  <c r="H113" i="2" l="1"/>
  <c r="I113" i="2" s="1"/>
  <c r="H113" i="1"/>
  <c r="I113" i="1" s="1"/>
  <c r="J11" i="1" s="1"/>
  <c r="J11" i="2" l="1"/>
  <c r="J161" i="2" s="1"/>
  <c r="J346" i="1"/>
  <c r="J330" i="1"/>
  <c r="J314" i="1"/>
  <c r="J250" i="1"/>
  <c r="J373" i="1"/>
  <c r="J338" i="1"/>
  <c r="J449" i="1"/>
  <c r="J321" i="1"/>
  <c r="J299" i="1"/>
  <c r="J259" i="1"/>
  <c r="J256" i="1"/>
  <c r="J227" i="1"/>
  <c r="J400" i="1"/>
  <c r="J282" i="1"/>
  <c r="J169" i="1"/>
  <c r="J132" i="1"/>
  <c r="J186" i="1"/>
  <c r="J79" i="1"/>
  <c r="J381" i="1"/>
  <c r="J325" i="1"/>
  <c r="J322" i="1"/>
  <c r="J154" i="1"/>
  <c r="J464" i="1"/>
  <c r="J459" i="1"/>
  <c r="J445" i="1"/>
  <c r="J432" i="1"/>
  <c r="J421" i="1"/>
  <c r="J416" i="1"/>
  <c r="J411" i="1"/>
  <c r="J401" i="1"/>
  <c r="J392" i="1"/>
  <c r="J366" i="1"/>
  <c r="J353" i="1"/>
  <c r="J336" i="1"/>
  <c r="J263" i="1"/>
  <c r="J157" i="1"/>
  <c r="J153" i="1"/>
  <c r="J84" i="1"/>
  <c r="J298" i="1"/>
  <c r="J255" i="1"/>
  <c r="J218" i="1"/>
  <c r="J334" i="1"/>
  <c r="J301" i="1"/>
  <c r="J258" i="1"/>
  <c r="J242" i="1"/>
  <c r="J239" i="1"/>
  <c r="J234" i="1"/>
  <c r="J306" i="1"/>
  <c r="J68" i="1"/>
  <c r="J201" i="1"/>
  <c r="J115" i="1"/>
  <c r="J472" i="1"/>
  <c r="J205" i="1"/>
  <c r="J437" i="1"/>
  <c r="J408" i="1"/>
  <c r="J309" i="1"/>
  <c r="J293" i="1"/>
  <c r="J138" i="1"/>
  <c r="J341" i="1"/>
  <c r="J123" i="1"/>
  <c r="J71" i="1"/>
  <c r="J119" i="1"/>
  <c r="J27" i="1"/>
  <c r="J261" i="1"/>
  <c r="J221" i="1"/>
  <c r="J75" i="1"/>
  <c r="J277" i="1"/>
  <c r="J168" i="1"/>
  <c r="J21" i="1"/>
  <c r="J350" i="1"/>
  <c r="J26" i="1"/>
  <c r="J283" i="1"/>
  <c r="J53" i="1"/>
  <c r="J211" i="1"/>
  <c r="J339" i="1"/>
  <c r="J22" i="1"/>
  <c r="J127" i="1"/>
  <c r="J296" i="1"/>
  <c r="J61" i="1"/>
  <c r="J395" i="1"/>
  <c r="J56" i="1"/>
  <c r="J198" i="1"/>
  <c r="J36" i="1"/>
  <c r="J66" i="1"/>
  <c r="J368" i="1"/>
  <c r="J187" i="1"/>
  <c r="J25" i="1"/>
  <c r="J101" i="1"/>
  <c r="J237" i="1"/>
  <c r="J108" i="1"/>
  <c r="J424" i="1"/>
  <c r="J135" i="1"/>
  <c r="J247" i="1"/>
  <c r="J364" i="1"/>
  <c r="J95" i="1"/>
  <c r="J196" i="1"/>
  <c r="J200" i="1"/>
  <c r="J340" i="1"/>
  <c r="J471" i="1"/>
  <c r="J260" i="1"/>
  <c r="J393" i="1"/>
  <c r="J146" i="1"/>
  <c r="J289" i="1"/>
  <c r="J447" i="1"/>
  <c r="J191" i="1"/>
  <c r="J207" i="1"/>
  <c r="J348" i="1"/>
  <c r="J332" i="1"/>
  <c r="J470" i="1"/>
  <c r="J463" i="1"/>
  <c r="J415" i="1"/>
  <c r="J279" i="1"/>
  <c r="J303" i="1"/>
  <c r="J70" i="1"/>
  <c r="J159" i="1"/>
  <c r="J140" i="1"/>
  <c r="J248" i="1"/>
  <c r="J359" i="1"/>
  <c r="J386" i="1"/>
  <c r="J24" i="1"/>
  <c r="J83" i="1"/>
  <c r="J371" i="1"/>
  <c r="J435" i="1"/>
  <c r="J177" i="1"/>
  <c r="J275" i="1"/>
  <c r="J382" i="1"/>
  <c r="J473" i="1"/>
  <c r="J294" i="1"/>
  <c r="J425" i="1"/>
  <c r="J149" i="1"/>
  <c r="J96" i="1"/>
  <c r="J197" i="1"/>
  <c r="J300" i="1"/>
  <c r="J180" i="1"/>
  <c r="J376" i="1"/>
  <c r="J232" i="1"/>
  <c r="J406" i="1"/>
  <c r="J351" i="1"/>
  <c r="J63" i="1"/>
  <c r="J333" i="1"/>
  <c r="J272" i="1"/>
  <c r="J222" i="1"/>
  <c r="J302" i="1"/>
  <c r="J374" i="1"/>
  <c r="J313" i="1"/>
  <c r="J304" i="1"/>
  <c r="J403" i="1"/>
  <c r="J51" i="1"/>
  <c r="J439" i="1"/>
  <c r="J280" i="1"/>
  <c r="J446" i="1"/>
  <c r="J90" i="1"/>
  <c r="J165" i="1"/>
  <c r="J387" i="1"/>
  <c r="J86" i="1"/>
  <c r="J45" i="1"/>
  <c r="J147" i="1"/>
  <c r="J290" i="1"/>
  <c r="J59" i="1"/>
  <c r="J217" i="1"/>
  <c r="J355" i="1"/>
  <c r="J35" i="1"/>
  <c r="J134" i="1"/>
  <c r="J361" i="1"/>
  <c r="J112" i="1"/>
  <c r="J164" i="1"/>
  <c r="J20" i="1"/>
  <c r="J225" i="1"/>
  <c r="J92" i="1"/>
  <c r="J214" i="1"/>
  <c r="J89" i="1"/>
  <c r="J78" i="1"/>
  <c r="J413" i="1"/>
  <c r="J230" i="1"/>
  <c r="J33" i="1"/>
  <c r="J243" i="1"/>
  <c r="J210" i="1"/>
  <c r="J438" i="1"/>
  <c r="J143" i="1"/>
  <c r="J251" i="1"/>
  <c r="J404" i="1"/>
  <c r="J236" i="1"/>
  <c r="J204" i="1"/>
  <c r="J344" i="1"/>
  <c r="J175" i="1"/>
  <c r="J267" i="1"/>
  <c r="J422" i="1"/>
  <c r="J150" i="1"/>
  <c r="J305" i="1"/>
  <c r="J455" i="1"/>
  <c r="J128" i="1"/>
  <c r="J215" i="1"/>
  <c r="J365" i="1"/>
  <c r="J219" i="1"/>
  <c r="J379" i="1"/>
  <c r="J335" i="1"/>
  <c r="J442" i="1"/>
  <c r="J311" i="1"/>
  <c r="J383" i="1"/>
  <c r="J212" i="1"/>
  <c r="J427" i="1"/>
  <c r="J461" i="1"/>
  <c r="J223" i="1"/>
  <c r="J396" i="1"/>
  <c r="J394" i="1"/>
  <c r="J450" i="1"/>
  <c r="J58" i="1"/>
  <c r="J323" i="1"/>
  <c r="J257" i="1"/>
  <c r="J60" i="1"/>
  <c r="J141" i="1"/>
  <c r="J297" i="1"/>
  <c r="J55" i="1"/>
  <c r="J326" i="1"/>
  <c r="J375" i="1"/>
  <c r="J148" i="1"/>
  <c r="J266" i="1"/>
  <c r="J362" i="1"/>
  <c r="J475" i="1"/>
  <c r="J195" i="1"/>
  <c r="J88" i="1"/>
  <c r="J377" i="1"/>
  <c r="J18" i="1"/>
  <c r="J72" i="1"/>
  <c r="J152" i="1"/>
  <c r="J269" i="1"/>
  <c r="J170" i="1"/>
  <c r="J114" i="1"/>
  <c r="J139" i="1"/>
  <c r="J369" i="1"/>
  <c r="J202" i="1"/>
  <c r="J178" i="1"/>
  <c r="J380" i="1"/>
  <c r="J220" i="1"/>
  <c r="J426" i="1"/>
  <c r="J385" i="1"/>
  <c r="J52" i="1"/>
  <c r="J160" i="1"/>
  <c r="J310" i="1"/>
  <c r="J233" i="1"/>
  <c r="J360" i="1"/>
  <c r="J46" i="1"/>
  <c r="J389" i="1"/>
  <c r="J246" i="1"/>
  <c r="J42" i="1"/>
  <c r="J268" i="1"/>
  <c r="J100" i="1"/>
  <c r="J254" i="1"/>
  <c r="J120" i="1"/>
  <c r="J97" i="1"/>
  <c r="J48" i="1"/>
  <c r="J264" i="1"/>
  <c r="J118" i="1"/>
  <c r="J265" i="1"/>
  <c r="J226" i="1"/>
  <c r="J462" i="1"/>
  <c r="J156" i="1"/>
  <c r="J419" i="1"/>
  <c r="J105" i="1"/>
  <c r="J349" i="1"/>
  <c r="J185" i="1"/>
  <c r="J276" i="1"/>
  <c r="J318" i="1"/>
  <c r="J370" i="1"/>
  <c r="J327" i="1"/>
  <c r="J173" i="1"/>
  <c r="J262" i="1"/>
  <c r="J142" i="1"/>
  <c r="J67" i="1"/>
  <c r="J38" i="1"/>
  <c r="J125" i="1"/>
  <c r="J286" i="1"/>
  <c r="J228" i="1"/>
  <c r="J441" i="1"/>
  <c r="J76" i="1"/>
  <c r="J378" i="1"/>
  <c r="J418" i="1"/>
  <c r="J467" i="1"/>
  <c r="J281" i="1"/>
  <c r="J64" i="1"/>
  <c r="J44" i="1"/>
  <c r="J315" i="1"/>
  <c r="J137" i="1"/>
  <c r="J317" i="1"/>
  <c r="J398" i="1"/>
  <c r="J270" i="1"/>
  <c r="J291" i="1"/>
  <c r="J391" i="1"/>
  <c r="J436" i="1"/>
  <c r="J37" i="1"/>
  <c r="J249" i="1"/>
  <c r="J104" i="1"/>
  <c r="J85" i="1"/>
  <c r="J43" i="1"/>
  <c r="J28" i="1"/>
  <c r="J80" i="1"/>
  <c r="J390" i="1"/>
  <c r="J231" i="1"/>
  <c r="J73" i="1"/>
  <c r="J292" i="1"/>
  <c r="J245" i="1"/>
  <c r="J194" i="1"/>
  <c r="J172" i="1"/>
  <c r="J420" i="1"/>
  <c r="J453" i="1"/>
  <c r="J109" i="1"/>
  <c r="J454" i="1"/>
  <c r="J352" i="1"/>
  <c r="J460" i="1"/>
  <c r="J423" i="1"/>
  <c r="J295" i="1"/>
  <c r="J458" i="1"/>
  <c r="J354" i="1"/>
  <c r="J126" i="1"/>
  <c r="J16" i="1"/>
  <c r="J271" i="1"/>
  <c r="J278" i="1"/>
  <c r="J111" i="1"/>
  <c r="J357" i="1"/>
  <c r="J372" i="1"/>
  <c r="J130" i="1"/>
  <c r="J414" i="1"/>
  <c r="J235" i="1"/>
  <c r="J308" i="1"/>
  <c r="J345" i="1"/>
  <c r="J213" i="1"/>
  <c r="J183" i="1"/>
  <c r="J444" i="1"/>
  <c r="J399" i="1"/>
  <c r="J253" i="1"/>
  <c r="J199" i="1"/>
  <c r="J117" i="1"/>
  <c r="J285" i="1"/>
  <c r="J356" i="1"/>
  <c r="J397" i="1"/>
  <c r="J433" i="1"/>
  <c r="J307" i="1"/>
  <c r="J342" i="1"/>
  <c r="J288" i="1"/>
  <c r="J54" i="1"/>
  <c r="J468" i="1"/>
  <c r="J174" i="1"/>
  <c r="J229" i="1"/>
  <c r="J102" i="1"/>
  <c r="J343" i="1"/>
  <c r="J216" i="1"/>
  <c r="J77" i="1"/>
  <c r="J224" i="1"/>
  <c r="J31" i="1"/>
  <c r="J65" i="1"/>
  <c r="J62" i="1"/>
  <c r="J241" i="1"/>
  <c r="J405" i="1"/>
  <c r="J407" i="1"/>
  <c r="J17" i="1"/>
  <c r="J284" i="1"/>
  <c r="J19" i="1"/>
  <c r="J158" i="1"/>
  <c r="J29" i="1"/>
  <c r="J337" i="1"/>
  <c r="J312" i="1"/>
  <c r="J358" i="1"/>
  <c r="J238" i="1"/>
  <c r="J431" i="1"/>
  <c r="J474" i="1"/>
  <c r="J93" i="1"/>
  <c r="J34" i="1"/>
  <c r="J329" i="1"/>
  <c r="J240" i="1"/>
  <c r="J23" i="1"/>
  <c r="J91" i="1"/>
  <c r="J171" i="1"/>
  <c r="J47" i="1"/>
  <c r="J347" i="1"/>
  <c r="J189" i="1"/>
  <c r="J87" i="1"/>
  <c r="J331" i="1"/>
  <c r="J188" i="1"/>
  <c r="J384" i="1"/>
  <c r="J367" i="1"/>
  <c r="J412" i="1"/>
  <c r="J203" i="1"/>
  <c r="J316" i="1"/>
  <c r="J434" i="1"/>
  <c r="J244" i="1"/>
  <c r="J39" i="1"/>
  <c r="J273" i="1"/>
  <c r="J41" i="1"/>
  <c r="J107" i="1"/>
  <c r="J388" i="1"/>
  <c r="J324" i="1"/>
  <c r="J428" i="1"/>
  <c r="J274" i="1"/>
  <c r="J409" i="1"/>
  <c r="J124" i="1"/>
  <c r="J162" i="1"/>
  <c r="J57" i="1"/>
  <c r="J328" i="1"/>
  <c r="J161" i="1"/>
  <c r="J451" i="1"/>
  <c r="J40" i="1"/>
  <c r="J116" i="1"/>
  <c r="J402" i="1"/>
  <c r="J452" i="1"/>
  <c r="J190" i="1"/>
  <c r="J363" i="1"/>
  <c r="J74" i="1"/>
  <c r="J206" i="1"/>
  <c r="J193" i="1"/>
  <c r="J131" i="1"/>
  <c r="J440" i="1"/>
  <c r="J457" i="1"/>
  <c r="J103" i="1"/>
  <c r="J184" i="1"/>
  <c r="J448" i="1"/>
  <c r="J209" i="1"/>
  <c r="J133" i="1"/>
  <c r="J99" i="1"/>
  <c r="J410" i="1"/>
  <c r="J430" i="1"/>
  <c r="J163" i="1"/>
  <c r="J145" i="1"/>
  <c r="J417" i="1"/>
  <c r="J192" i="1"/>
  <c r="J252" i="1"/>
  <c r="J443" i="1"/>
  <c r="J110" i="1"/>
  <c r="J50" i="1"/>
  <c r="J136" i="1"/>
  <c r="J456" i="1"/>
  <c r="J176" i="1"/>
  <c r="J82" i="1"/>
  <c r="J122" i="1"/>
  <c r="J30" i="1"/>
  <c r="J69" i="1"/>
  <c r="J469" i="1"/>
  <c r="J155" i="1"/>
  <c r="J179" i="1"/>
  <c r="J167" i="1"/>
  <c r="J15" i="1"/>
  <c r="J129" i="1"/>
  <c r="J287" i="1"/>
  <c r="J466" i="1"/>
  <c r="J106" i="1"/>
  <c r="J182" i="1"/>
  <c r="J32" i="1"/>
  <c r="J320" i="1"/>
  <c r="J94" i="1"/>
  <c r="J465" i="1"/>
  <c r="J208" i="1"/>
  <c r="J319" i="1"/>
  <c r="J49" i="1"/>
  <c r="J429" i="1"/>
  <c r="J151" i="1"/>
  <c r="J121" i="1"/>
  <c r="J14" i="1"/>
  <c r="J181" i="1"/>
  <c r="J98" i="1"/>
  <c r="J166" i="1"/>
  <c r="J144" i="1"/>
  <c r="J81" i="1"/>
  <c r="J113" i="1"/>
  <c r="M475" i="1"/>
  <c r="N475" i="1" s="1"/>
  <c r="M474" i="1"/>
  <c r="N474" i="1" s="1"/>
  <c r="M472" i="1"/>
  <c r="N472" i="1" s="1"/>
  <c r="M470" i="1"/>
  <c r="N470" i="1" s="1"/>
  <c r="M468" i="1"/>
  <c r="N468" i="1" s="1"/>
  <c r="M467" i="1"/>
  <c r="N467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7" i="1"/>
  <c r="N447" i="1" s="1"/>
  <c r="M446" i="1"/>
  <c r="N446" i="1" s="1"/>
  <c r="M445" i="1"/>
  <c r="N445" i="1" s="1"/>
  <c r="M444" i="1"/>
  <c r="N444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3" i="1"/>
  <c r="N183" i="1" s="1"/>
  <c r="M182" i="1" s="1"/>
  <c r="N182" i="1" s="1"/>
  <c r="M180" i="1"/>
  <c r="N180" i="1" s="1"/>
  <c r="M179" i="1" s="1"/>
  <c r="N179" i="1" s="1"/>
  <c r="M178" i="1"/>
  <c r="N178" i="1" s="1"/>
  <c r="M177" i="1"/>
  <c r="N177" i="1" s="1"/>
  <c r="M175" i="1"/>
  <c r="N175" i="1" s="1"/>
  <c r="M174" i="1"/>
  <c r="N174" i="1" s="1"/>
  <c r="M172" i="1"/>
  <c r="N172" i="1" s="1"/>
  <c r="M171" i="1"/>
  <c r="N171" i="1" s="1"/>
  <c r="M170" i="1"/>
  <c r="N170" i="1" s="1"/>
  <c r="M169" i="1"/>
  <c r="N169" i="1" s="1"/>
  <c r="M168" i="1"/>
  <c r="N168" i="1" s="1"/>
  <c r="M165" i="1"/>
  <c r="N165" i="1" s="1"/>
  <c r="M162" i="1"/>
  <c r="N162" i="1" s="1"/>
  <c r="M161" i="1" s="1"/>
  <c r="N161" i="1" s="1"/>
  <c r="M160" i="1" s="1"/>
  <c r="N160" i="1" s="1"/>
  <c r="M159" i="1"/>
  <c r="N159" i="1" s="1"/>
  <c r="M158" i="1" s="1"/>
  <c r="N158" i="1" s="1"/>
  <c r="M157" i="1"/>
  <c r="N157" i="1" s="1"/>
  <c r="M156" i="1"/>
  <c r="N156" i="1" s="1"/>
  <c r="M154" i="1"/>
  <c r="N154" i="1" s="1"/>
  <c r="M153" i="1"/>
  <c r="N153" i="1" s="1"/>
  <c r="M150" i="1"/>
  <c r="N150" i="1" s="1"/>
  <c r="M149" i="1" s="1"/>
  <c r="N149" i="1" s="1"/>
  <c r="M148" i="1"/>
  <c r="N148" i="1" s="1"/>
  <c r="M147" i="1"/>
  <c r="N147" i="1" s="1"/>
  <c r="M146" i="1"/>
  <c r="N146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5" i="1"/>
  <c r="N135" i="1" s="1"/>
  <c r="M134" i="1" s="1"/>
  <c r="N134" i="1" s="1"/>
  <c r="M132" i="1"/>
  <c r="N132" i="1" s="1"/>
  <c r="M131" i="1"/>
  <c r="N131" i="1" s="1"/>
  <c r="M130" i="1"/>
  <c r="N130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0" i="1"/>
  <c r="N120" i="1" s="1"/>
  <c r="M119" i="1"/>
  <c r="N119" i="1" s="1"/>
  <c r="M118" i="1"/>
  <c r="N118" i="1" s="1"/>
  <c r="M117" i="1"/>
  <c r="N117" i="1" s="1"/>
  <c r="M116" i="1"/>
  <c r="N116" i="1" s="1"/>
  <c r="M112" i="1"/>
  <c r="N112" i="1" s="1"/>
  <c r="M111" i="1"/>
  <c r="N111" i="1" s="1"/>
  <c r="M109" i="1"/>
  <c r="N109" i="1" s="1"/>
  <c r="M108" i="1"/>
  <c r="N108" i="1" s="1"/>
  <c r="M107" i="1"/>
  <c r="N107" i="1" s="1"/>
  <c r="M105" i="1"/>
  <c r="N105" i="1" s="1"/>
  <c r="M104" i="1"/>
  <c r="N104" i="1" s="1"/>
  <c r="M102" i="1"/>
  <c r="N102" i="1" s="1"/>
  <c r="M101" i="1"/>
  <c r="N101" i="1" s="1"/>
  <c r="M100" i="1"/>
  <c r="N100" i="1" s="1"/>
  <c r="M97" i="1"/>
  <c r="N97" i="1" s="1"/>
  <c r="M96" i="1"/>
  <c r="N96" i="1" s="1"/>
  <c r="M95" i="1"/>
  <c r="N95" i="1" s="1"/>
  <c r="M93" i="1"/>
  <c r="N93" i="1" s="1"/>
  <c r="M92" i="1"/>
  <c r="N92" i="1" s="1"/>
  <c r="M91" i="1"/>
  <c r="N91" i="1" s="1"/>
  <c r="M90" i="1"/>
  <c r="N90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1" i="1"/>
  <c r="N31" i="1" s="1"/>
  <c r="M29" i="1"/>
  <c r="N29" i="1" s="1"/>
  <c r="M28" i="1" s="1"/>
  <c r="N28" i="1" s="1"/>
  <c r="M27" i="1"/>
  <c r="N27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J361" i="2" l="1"/>
  <c r="J353" i="2"/>
  <c r="J341" i="2"/>
  <c r="J325" i="2"/>
  <c r="J412" i="2"/>
  <c r="J396" i="2"/>
  <c r="J387" i="2"/>
  <c r="J368" i="2"/>
  <c r="J358" i="2"/>
  <c r="J420" i="2"/>
  <c r="J296" i="2"/>
  <c r="J264" i="2"/>
  <c r="J432" i="2"/>
  <c r="J392" i="2"/>
  <c r="J292" i="2"/>
  <c r="J337" i="2"/>
  <c r="J315" i="2"/>
  <c r="J312" i="2"/>
  <c r="J300" i="2"/>
  <c r="J272" i="2"/>
  <c r="J468" i="2"/>
  <c r="J357" i="2"/>
  <c r="J355" i="2"/>
  <c r="J330" i="2"/>
  <c r="J327" i="2"/>
  <c r="J317" i="2"/>
  <c r="J310" i="2"/>
  <c r="J307" i="2"/>
  <c r="J280" i="2"/>
  <c r="J263" i="2"/>
  <c r="J260" i="2"/>
  <c r="J204" i="2"/>
  <c r="J382" i="2"/>
  <c r="J268" i="2"/>
  <c r="J411" i="2"/>
  <c r="J403" i="2"/>
  <c r="J344" i="2"/>
  <c r="J308" i="2"/>
  <c r="J256" i="2"/>
  <c r="J313" i="2"/>
  <c r="J328" i="2"/>
  <c r="J324" i="2"/>
  <c r="J284" i="2"/>
  <c r="J371" i="2"/>
  <c r="J276" i="2"/>
  <c r="J254" i="2"/>
  <c r="J216" i="2"/>
  <c r="J214" i="2"/>
  <c r="J329" i="2"/>
  <c r="J318" i="2"/>
  <c r="J246" i="2"/>
  <c r="J124" i="2"/>
  <c r="J452" i="2"/>
  <c r="J366" i="2"/>
  <c r="J331" i="2"/>
  <c r="J304" i="2"/>
  <c r="J352" i="2"/>
  <c r="J288" i="2"/>
  <c r="J132" i="2"/>
  <c r="J373" i="2"/>
  <c r="J279" i="2"/>
  <c r="J248" i="2"/>
  <c r="J180" i="2"/>
  <c r="J408" i="2"/>
  <c r="J340" i="2"/>
  <c r="J295" i="2"/>
  <c r="J238" i="2"/>
  <c r="J381" i="2"/>
  <c r="J206" i="2"/>
  <c r="J148" i="2"/>
  <c r="J45" i="2"/>
  <c r="J21" i="2"/>
  <c r="J224" i="2"/>
  <c r="J222" i="2"/>
  <c r="J128" i="2"/>
  <c r="J321" i="2"/>
  <c r="J286" i="2"/>
  <c r="J230" i="2"/>
  <c r="J155" i="2"/>
  <c r="J107" i="2"/>
  <c r="J326" i="2"/>
  <c r="J104" i="2"/>
  <c r="J41" i="2"/>
  <c r="J37" i="2"/>
  <c r="J376" i="2"/>
  <c r="J168" i="2"/>
  <c r="J416" i="2"/>
  <c r="J259" i="2"/>
  <c r="J250" i="2"/>
  <c r="J218" i="2"/>
  <c r="J179" i="2"/>
  <c r="J139" i="2"/>
  <c r="J91" i="2"/>
  <c r="J88" i="2"/>
  <c r="J57" i="2"/>
  <c r="J53" i="2"/>
  <c r="J17" i="2"/>
  <c r="J20" i="2"/>
  <c r="J195" i="2"/>
  <c r="J77" i="2"/>
  <c r="J24" i="2"/>
  <c r="J303" i="2"/>
  <c r="J74" i="2"/>
  <c r="J383" i="2"/>
  <c r="J47" i="2"/>
  <c r="J200" i="2"/>
  <c r="J402" i="2"/>
  <c r="J140" i="2"/>
  <c r="J202" i="2"/>
  <c r="J297" i="2"/>
  <c r="J131" i="2"/>
  <c r="J423" i="2"/>
  <c r="J83" i="2"/>
  <c r="J84" i="2"/>
  <c r="J211" i="2"/>
  <c r="J393" i="2"/>
  <c r="J235" i="2"/>
  <c r="J323" i="2"/>
  <c r="J435" i="2"/>
  <c r="J244" i="2"/>
  <c r="J291" i="2"/>
  <c r="J460" i="2"/>
  <c r="J348" i="2"/>
  <c r="J334" i="2"/>
  <c r="J419" i="2"/>
  <c r="J422" i="2"/>
  <c r="J397" i="2"/>
  <c r="J385" i="2"/>
  <c r="J442" i="2"/>
  <c r="J426" i="2"/>
  <c r="J372" i="2"/>
  <c r="J398" i="2"/>
  <c r="J289" i="2"/>
  <c r="J293" i="2"/>
  <c r="J345" i="2"/>
  <c r="J159" i="2"/>
  <c r="J150" i="2"/>
  <c r="J142" i="2"/>
  <c r="J100" i="2"/>
  <c r="J247" i="2"/>
  <c r="J171" i="2"/>
  <c r="J90" i="2"/>
  <c r="J406" i="2"/>
  <c r="J67" i="2"/>
  <c r="J362" i="2"/>
  <c r="J23" i="2"/>
  <c r="J274" i="2"/>
  <c r="J221" i="2"/>
  <c r="J101" i="2"/>
  <c r="J60" i="2"/>
  <c r="J64" i="2"/>
  <c r="J35" i="2"/>
  <c r="J365" i="2"/>
  <c r="J85" i="2"/>
  <c r="J52" i="2"/>
  <c r="J116" i="2"/>
  <c r="J76" i="2"/>
  <c r="J141" i="2"/>
  <c r="J386" i="2"/>
  <c r="J157" i="2"/>
  <c r="J245" i="2"/>
  <c r="J217" i="2"/>
  <c r="J457" i="2"/>
  <c r="J186" i="2"/>
  <c r="J75" i="2"/>
  <c r="J92" i="2"/>
  <c r="J22" i="2"/>
  <c r="J125" i="2"/>
  <c r="J225" i="2"/>
  <c r="J271" i="2"/>
  <c r="J169" i="2"/>
  <c r="J154" i="2"/>
  <c r="J241" i="2"/>
  <c r="J243" i="2"/>
  <c r="J165" i="2"/>
  <c r="J253" i="2"/>
  <c r="J467" i="2"/>
  <c r="J375" i="2"/>
  <c r="J360" i="2"/>
  <c r="J374" i="2"/>
  <c r="J450" i="2"/>
  <c r="J427" i="2"/>
  <c r="J257" i="2"/>
  <c r="J434" i="2"/>
  <c r="J351" i="2"/>
  <c r="J436" i="2"/>
  <c r="J449" i="2"/>
  <c r="J438" i="2"/>
  <c r="J302" i="2"/>
  <c r="J463" i="2"/>
  <c r="J445" i="2"/>
  <c r="J390" i="2"/>
  <c r="J414" i="2"/>
  <c r="J421" i="2"/>
  <c r="J455" i="2"/>
  <c r="J446" i="2"/>
  <c r="J462" i="2"/>
  <c r="J290" i="2"/>
  <c r="J38" i="2"/>
  <c r="J210" i="2"/>
  <c r="J407" i="2"/>
  <c r="J349" i="2"/>
  <c r="J437" i="2"/>
  <c r="J233" i="2"/>
  <c r="J342" i="2"/>
  <c r="J475" i="2"/>
  <c r="J27" i="2"/>
  <c r="J73" i="2"/>
  <c r="J103" i="2"/>
  <c r="J299" i="2"/>
  <c r="J255" i="2"/>
  <c r="J120" i="2"/>
  <c r="J68" i="2"/>
  <c r="J65" i="2"/>
  <c r="J147" i="2"/>
  <c r="J86" i="2"/>
  <c r="J143" i="2"/>
  <c r="J404" i="2"/>
  <c r="J311" i="2"/>
  <c r="J54" i="2"/>
  <c r="J112" i="2"/>
  <c r="J236" i="2"/>
  <c r="J197" i="2"/>
  <c r="J87" i="2"/>
  <c r="J175" i="2"/>
  <c r="J228" i="2"/>
  <c r="J59" i="2"/>
  <c r="J237" i="2"/>
  <c r="J174" i="2"/>
  <c r="J190" i="2"/>
  <c r="J178" i="2"/>
  <c r="J249" i="2"/>
  <c r="J384" i="2"/>
  <c r="J281" i="2"/>
  <c r="J400" i="2"/>
  <c r="J461" i="2"/>
  <c r="J270" i="2"/>
  <c r="J377" i="2"/>
  <c r="J439" i="2"/>
  <c r="J409" i="2"/>
  <c r="J441" i="2"/>
  <c r="J370" i="2"/>
  <c r="J401" i="2"/>
  <c r="J185" i="2"/>
  <c r="J350" i="2"/>
  <c r="J380" i="2"/>
  <c r="J285" i="2"/>
  <c r="J277" i="2"/>
  <c r="J338" i="2"/>
  <c r="J415" i="2"/>
  <c r="J447" i="2"/>
  <c r="J458" i="2"/>
  <c r="J122" i="2"/>
  <c r="J135" i="2"/>
  <c r="J309" i="2"/>
  <c r="J283" i="2"/>
  <c r="J231" i="2"/>
  <c r="J395" i="2"/>
  <c r="J425" i="2"/>
  <c r="J55" i="2"/>
  <c r="J399" i="2"/>
  <c r="J127" i="2"/>
  <c r="J80" i="2"/>
  <c r="J44" i="2"/>
  <c r="J96" i="2"/>
  <c r="J261" i="2"/>
  <c r="J459" i="2"/>
  <c r="J108" i="2"/>
  <c r="J117" i="2"/>
  <c r="J367" i="2"/>
  <c r="J119" i="2"/>
  <c r="J93" i="2"/>
  <c r="J172" i="2"/>
  <c r="J182" i="2"/>
  <c r="J282" i="2"/>
  <c r="J242" i="2"/>
  <c r="J418" i="2"/>
  <c r="J354" i="2"/>
  <c r="J207" i="2"/>
  <c r="J336" i="2"/>
  <c r="J201" i="2"/>
  <c r="J177" i="2"/>
  <c r="J187" i="2"/>
  <c r="J51" i="2"/>
  <c r="J356" i="2"/>
  <c r="J203" i="2"/>
  <c r="J273" i="2"/>
  <c r="J223" i="2"/>
  <c r="J267" i="2"/>
  <c r="J433" i="2"/>
  <c r="J471" i="2"/>
  <c r="J472" i="2"/>
  <c r="J470" i="2"/>
  <c r="J391" i="2"/>
  <c r="J220" i="2"/>
  <c r="J33" i="2"/>
  <c r="J40" i="2"/>
  <c r="J138" i="2"/>
  <c r="J213" i="2"/>
  <c r="J61" i="2"/>
  <c r="J226" i="2"/>
  <c r="J106" i="2"/>
  <c r="J183" i="2"/>
  <c r="J240" i="2"/>
  <c r="J109" i="2"/>
  <c r="J170" i="2"/>
  <c r="J266" i="2"/>
  <c r="J72" i="2"/>
  <c r="J130" i="2"/>
  <c r="J34" i="2"/>
  <c r="J18" i="2"/>
  <c r="J29" i="2"/>
  <c r="J198" i="2"/>
  <c r="J239" i="2"/>
  <c r="J394" i="2"/>
  <c r="J162" i="2"/>
  <c r="J63" i="2"/>
  <c r="J193" i="2"/>
  <c r="J346" i="2"/>
  <c r="J275" i="2"/>
  <c r="J424" i="2"/>
  <c r="J137" i="2"/>
  <c r="J229" i="2"/>
  <c r="J269" i="2"/>
  <c r="J339" i="2"/>
  <c r="J378" i="2"/>
  <c r="J212" i="2"/>
  <c r="J389" i="2"/>
  <c r="J474" i="2"/>
  <c r="J428" i="2"/>
  <c r="J123" i="2"/>
  <c r="J196" i="2"/>
  <c r="J188" i="2"/>
  <c r="J343" i="2"/>
  <c r="J388" i="2"/>
  <c r="J440" i="2"/>
  <c r="J451" i="2"/>
  <c r="J322" i="2"/>
  <c r="J413" i="2"/>
  <c r="J56" i="2"/>
  <c r="J28" i="2"/>
  <c r="J234" i="2"/>
  <c r="J25" i="2"/>
  <c r="J97" i="2"/>
  <c r="J16" i="2"/>
  <c r="J36" i="2"/>
  <c r="J194" i="2"/>
  <c r="J301" i="2"/>
  <c r="J278" i="2"/>
  <c r="J129" i="2"/>
  <c r="J95" i="2"/>
  <c r="J153" i="2"/>
  <c r="J314" i="2"/>
  <c r="J66" i="2"/>
  <c r="J42" i="2"/>
  <c r="J105" i="2"/>
  <c r="J205" i="2"/>
  <c r="J258" i="2"/>
  <c r="J62" i="2"/>
  <c r="J71" i="2"/>
  <c r="J111" i="2"/>
  <c r="J265" i="2"/>
  <c r="J146" i="2"/>
  <c r="J333" i="2"/>
  <c r="J298" i="2"/>
  <c r="J369" i="2"/>
  <c r="J227" i="2"/>
  <c r="J454" i="2"/>
  <c r="J332" i="2"/>
  <c r="J335" i="2"/>
  <c r="J359" i="2"/>
  <c r="J305" i="2"/>
  <c r="J410" i="2"/>
  <c r="J464" i="2"/>
  <c r="J444" i="2"/>
  <c r="J364" i="2"/>
  <c r="J431" i="2"/>
  <c r="J453" i="2"/>
  <c r="J405" i="2"/>
  <c r="J191" i="2"/>
  <c r="J48" i="2"/>
  <c r="J31" i="2"/>
  <c r="J232" i="2"/>
  <c r="J19" i="2"/>
  <c r="J39" i="2"/>
  <c r="J110" i="2"/>
  <c r="J363" i="2"/>
  <c r="J199" i="2"/>
  <c r="J43" i="2"/>
  <c r="J294" i="2"/>
  <c r="J102" i="2"/>
  <c r="J189" i="2"/>
  <c r="J379" i="2"/>
  <c r="J79" i="2"/>
  <c r="J46" i="2"/>
  <c r="J126" i="2"/>
  <c r="J215" i="2"/>
  <c r="J262" i="2"/>
  <c r="J70" i="2"/>
  <c r="J78" i="2"/>
  <c r="J118" i="2"/>
  <c r="J219" i="2"/>
  <c r="J156" i="2"/>
  <c r="J251" i="2"/>
  <c r="J347" i="2"/>
  <c r="J316" i="2"/>
  <c r="J181" i="2"/>
  <c r="J149" i="2"/>
  <c r="J69" i="2"/>
  <c r="J145" i="2"/>
  <c r="J50" i="2"/>
  <c r="J158" i="2"/>
  <c r="J287" i="2"/>
  <c r="J121" i="2"/>
  <c r="J320" i="2"/>
  <c r="J15" i="2"/>
  <c r="J252" i="2"/>
  <c r="J192" i="2"/>
  <c r="J164" i="2"/>
  <c r="J115" i="2"/>
  <c r="J417" i="2"/>
  <c r="J443" i="2"/>
  <c r="J167" i="2"/>
  <c r="J469" i="2"/>
  <c r="J173" i="2"/>
  <c r="J26" i="2"/>
  <c r="J306" i="2"/>
  <c r="J99" i="2"/>
  <c r="J30" i="2"/>
  <c r="J152" i="2"/>
  <c r="J176" i="2"/>
  <c r="J209" i="2"/>
  <c r="J58" i="2"/>
  <c r="J430" i="2"/>
  <c r="J89" i="2"/>
  <c r="J184" i="2"/>
  <c r="J448" i="2"/>
  <c r="J456" i="2"/>
  <c r="J82" i="2"/>
  <c r="J473" i="2"/>
  <c r="J94" i="2"/>
  <c r="J134" i="2"/>
  <c r="J466" i="2"/>
  <c r="J32" i="2"/>
  <c r="J136" i="2"/>
  <c r="J81" i="2"/>
  <c r="J163" i="2"/>
  <c r="J208" i="2"/>
  <c r="J49" i="2"/>
  <c r="J166" i="2"/>
  <c r="J98" i="2"/>
  <c r="J144" i="2"/>
  <c r="J114" i="2"/>
  <c r="J319" i="2"/>
  <c r="J14" i="2"/>
  <c r="J151" i="2"/>
  <c r="J133" i="2"/>
  <c r="J429" i="2"/>
  <c r="J465" i="2"/>
  <c r="J160" i="2"/>
  <c r="J113" i="2"/>
  <c r="M176" i="1"/>
  <c r="N176" i="1" s="1"/>
  <c r="M152" i="1"/>
  <c r="N152" i="1" s="1"/>
  <c r="M173" i="1"/>
  <c r="N173" i="1" s="1"/>
  <c r="M155" i="1"/>
  <c r="N155" i="1" s="1"/>
  <c r="M103" i="1"/>
  <c r="N103" i="1" s="1"/>
  <c r="M110" i="1"/>
  <c r="N110" i="1" s="1"/>
  <c r="M252" i="1"/>
  <c r="N252" i="1" s="1"/>
  <c r="M15" i="1"/>
  <c r="N15" i="1" s="1"/>
  <c r="M50" i="1"/>
  <c r="N50" i="1" s="1"/>
  <c r="M30" i="1"/>
  <c r="N30" i="1" s="1"/>
  <c r="M26" i="1"/>
  <c r="N26" i="1" s="1"/>
  <c r="M167" i="1"/>
  <c r="N167" i="1" s="1"/>
  <c r="M133" i="1"/>
  <c r="N133" i="1" s="1"/>
  <c r="M32" i="1"/>
  <c r="N32" i="1" s="1"/>
  <c r="M136" i="1"/>
  <c r="N136" i="1" s="1"/>
  <c r="M448" i="1"/>
  <c r="N448" i="1" s="1"/>
  <c r="M129" i="1"/>
  <c r="N129" i="1" s="1"/>
  <c r="M320" i="1"/>
  <c r="N320" i="1" s="1"/>
  <c r="M209" i="1"/>
  <c r="N209" i="1" s="1"/>
  <c r="M99" i="1"/>
  <c r="N99" i="1" s="1"/>
  <c r="M287" i="1"/>
  <c r="N287" i="1" s="1"/>
  <c r="M82" i="1"/>
  <c r="N82" i="1" s="1"/>
  <c r="M58" i="1"/>
  <c r="N58" i="1" s="1"/>
  <c r="M69" i="1"/>
  <c r="N69" i="1" s="1"/>
  <c r="M94" i="1"/>
  <c r="N94" i="1" s="1"/>
  <c r="M115" i="1"/>
  <c r="N115" i="1" s="1"/>
  <c r="M184" i="1"/>
  <c r="N184" i="1" s="1"/>
  <c r="M443" i="1"/>
  <c r="N443" i="1" s="1"/>
  <c r="M106" i="1"/>
  <c r="N106" i="1" s="1"/>
  <c r="M122" i="1"/>
  <c r="N122" i="1" s="1"/>
  <c r="M145" i="1"/>
  <c r="N145" i="1" s="1"/>
  <c r="M164" i="1"/>
  <c r="N164" i="1" s="1"/>
  <c r="M417" i="1"/>
  <c r="N417" i="1" s="1"/>
  <c r="M89" i="1"/>
  <c r="N89" i="1" s="1"/>
  <c r="M192" i="1"/>
  <c r="N192" i="1" s="1"/>
  <c r="M430" i="1"/>
  <c r="N430" i="1" s="1"/>
  <c r="M456" i="1"/>
  <c r="N456" i="1" s="1"/>
  <c r="M306" i="1"/>
  <c r="N306" i="1" s="1"/>
  <c r="M469" i="1"/>
  <c r="N469" i="1" s="1"/>
  <c r="M471" i="1"/>
  <c r="N471" i="1" s="1"/>
  <c r="M473" i="1"/>
  <c r="N473" i="1" s="1"/>
  <c r="M410" i="1"/>
  <c r="N410" i="1" s="1"/>
  <c r="M466" i="1"/>
  <c r="N466" i="1" s="1"/>
  <c r="M151" i="1" l="1"/>
  <c r="N151" i="1" s="1"/>
  <c r="M208" i="1"/>
  <c r="N208" i="1" s="1"/>
  <c r="M81" i="1"/>
  <c r="N81" i="1" s="1"/>
  <c r="M121" i="1"/>
  <c r="N121" i="1" s="1"/>
  <c r="M49" i="1"/>
  <c r="N49" i="1" s="1"/>
  <c r="M465" i="1"/>
  <c r="N465" i="1" s="1"/>
  <c r="M163" i="1"/>
  <c r="N163" i="1" s="1"/>
  <c r="M429" i="1"/>
  <c r="N429" i="1" s="1"/>
  <c r="M98" i="1"/>
  <c r="N98" i="1" s="1"/>
  <c r="M14" i="1"/>
  <c r="N14" i="1" s="1"/>
  <c r="M144" i="1"/>
  <c r="N144" i="1" s="1"/>
  <c r="M114" i="1"/>
  <c r="N114" i="1" s="1"/>
  <c r="M181" i="1"/>
  <c r="N181" i="1" s="1"/>
  <c r="M319" i="1"/>
  <c r="N319" i="1" s="1"/>
  <c r="M166" i="1"/>
  <c r="N166" i="1" s="1"/>
  <c r="M113" i="1" l="1"/>
  <c r="N113" i="1" s="1"/>
  <c r="O11" i="1" s="1"/>
  <c r="O144" i="1" l="1"/>
  <c r="O450" i="1"/>
  <c r="O442" i="1"/>
  <c r="O439" i="1"/>
  <c r="O426" i="1"/>
  <c r="O423" i="1"/>
  <c r="O403" i="1"/>
  <c r="O387" i="1"/>
  <c r="O371" i="1"/>
  <c r="O355" i="1"/>
  <c r="O339" i="1"/>
  <c r="O323" i="1"/>
  <c r="O307" i="1"/>
  <c r="O304" i="1"/>
  <c r="O288" i="1"/>
  <c r="O272" i="1"/>
  <c r="O256" i="1"/>
  <c r="O240" i="1"/>
  <c r="O224" i="1"/>
  <c r="O457" i="1"/>
  <c r="O434" i="1"/>
  <c r="O395" i="1"/>
  <c r="O379" i="1"/>
  <c r="O363" i="1"/>
  <c r="O347" i="1"/>
  <c r="O331" i="1"/>
  <c r="O315" i="1"/>
  <c r="O296" i="1"/>
  <c r="O280" i="1"/>
  <c r="O264" i="1"/>
  <c r="O248" i="1"/>
  <c r="O232" i="1"/>
  <c r="O299" i="1"/>
  <c r="O402" i="1"/>
  <c r="O393" i="1"/>
  <c r="O370" i="1"/>
  <c r="O361" i="1"/>
  <c r="O338" i="1"/>
  <c r="O329" i="1"/>
  <c r="O283" i="1"/>
  <c r="O258" i="1"/>
  <c r="O215" i="1"/>
  <c r="O211" i="1"/>
  <c r="O191" i="1"/>
  <c r="O183" i="1"/>
  <c r="O150" i="1"/>
  <c r="O146" i="1"/>
  <c r="O142" i="1"/>
  <c r="O383" i="1"/>
  <c r="O351" i="1"/>
  <c r="O267" i="1"/>
  <c r="O242" i="1"/>
  <c r="O200" i="1"/>
  <c r="O177" i="1"/>
  <c r="O159" i="1"/>
  <c r="O138" i="1"/>
  <c r="O235" i="1"/>
  <c r="O251" i="1"/>
  <c r="O214" i="1"/>
  <c r="O441" i="1"/>
  <c r="O399" i="1"/>
  <c r="O367" i="1"/>
  <c r="O335" i="1"/>
  <c r="O239" i="1"/>
  <c r="O386" i="1"/>
  <c r="O217" i="1"/>
  <c r="O73" i="1"/>
  <c r="O61" i="1"/>
  <c r="O354" i="1"/>
  <c r="O125" i="1"/>
  <c r="O53" i="1"/>
  <c r="O37" i="1"/>
  <c r="O21" i="1"/>
  <c r="O322" i="1"/>
  <c r="O180" i="1"/>
  <c r="O45" i="1"/>
  <c r="O25" i="1"/>
  <c r="O102" i="1"/>
  <c r="O68" i="1"/>
  <c r="O171" i="1"/>
  <c r="O76" i="1"/>
  <c r="O72" i="1"/>
  <c r="O60" i="1"/>
  <c r="O56" i="1"/>
  <c r="O48" i="1"/>
  <c r="O17" i="1"/>
  <c r="O109" i="1"/>
  <c r="O85" i="1"/>
  <c r="O36" i="1"/>
  <c r="O28" i="1"/>
  <c r="O20" i="1"/>
  <c r="O16" i="1"/>
  <c r="O117" i="1"/>
  <c r="O105" i="1"/>
  <c r="O96" i="1"/>
  <c r="O377" i="1"/>
  <c r="O271" i="1"/>
  <c r="O416" i="1"/>
  <c r="O345" i="1"/>
  <c r="O194" i="1"/>
  <c r="O176" i="1"/>
  <c r="O162" i="1"/>
  <c r="O79" i="1"/>
  <c r="O64" i="1"/>
  <c r="O41" i="1"/>
  <c r="O29" i="1"/>
  <c r="O358" i="1"/>
  <c r="O348" i="1"/>
  <c r="O316" i="1"/>
  <c r="O70" i="1"/>
  <c r="O156" i="1"/>
  <c r="O372" i="1"/>
  <c r="O135" i="1"/>
  <c r="O294" i="1"/>
  <c r="O420" i="1"/>
  <c r="O333" i="1"/>
  <c r="O39" i="1"/>
  <c r="O44" i="1"/>
  <c r="O40" i="1"/>
  <c r="O137" i="1"/>
  <c r="O140" i="1"/>
  <c r="O422" i="1"/>
  <c r="O246" i="1"/>
  <c r="O190" i="1"/>
  <c r="O80" i="1"/>
  <c r="O220" i="1"/>
  <c r="O88" i="1"/>
  <c r="O359" i="1"/>
  <c r="O203" i="1"/>
  <c r="O380" i="1"/>
  <c r="O93" i="1"/>
  <c r="O62" i="1"/>
  <c r="O174" i="1"/>
  <c r="O229" i="1"/>
  <c r="O404" i="1"/>
  <c r="O350" i="1"/>
  <c r="O433" i="1"/>
  <c r="O273" i="1"/>
  <c r="O444" i="1"/>
  <c r="O293" i="1"/>
  <c r="O412" i="1"/>
  <c r="O219" i="1"/>
  <c r="O305" i="1"/>
  <c r="O419" i="1"/>
  <c r="O243" i="1"/>
  <c r="O344" i="1"/>
  <c r="O431" i="1"/>
  <c r="O244" i="1"/>
  <c r="O394" i="1"/>
  <c r="O389" i="1"/>
  <c r="O349" i="1"/>
  <c r="O31" i="1"/>
  <c r="O43" i="1"/>
  <c r="O47" i="1"/>
  <c r="O147" i="1"/>
  <c r="O67" i="1"/>
  <c r="O336" i="1"/>
  <c r="O266" i="1"/>
  <c r="O91" i="1"/>
  <c r="O130" i="1"/>
  <c r="O249" i="1"/>
  <c r="O97" i="1"/>
  <c r="O364" i="1"/>
  <c r="O84" i="1"/>
  <c r="O182" i="1"/>
  <c r="O391" i="1"/>
  <c r="O131" i="1"/>
  <c r="O66" i="1"/>
  <c r="O126" i="1"/>
  <c r="O437" i="1"/>
  <c r="O360" i="1"/>
  <c r="O467" i="1"/>
  <c r="O277" i="1"/>
  <c r="O107" i="1"/>
  <c r="O169" i="1"/>
  <c r="O424" i="1"/>
  <c r="O227" i="1"/>
  <c r="O365" i="1"/>
  <c r="O155" i="1"/>
  <c r="O406" i="1"/>
  <c r="O460" i="1"/>
  <c r="O269" i="1"/>
  <c r="O453" i="1"/>
  <c r="O400" i="1"/>
  <c r="O250" i="1"/>
  <c r="O454" i="1"/>
  <c r="O314" i="1"/>
  <c r="O310" i="1"/>
  <c r="O254" i="1"/>
  <c r="O353" i="1"/>
  <c r="O435" i="1"/>
  <c r="O259" i="1"/>
  <c r="O415" i="1"/>
  <c r="O459" i="1"/>
  <c r="O366" i="1"/>
  <c r="O205" i="1"/>
  <c r="O290" i="1"/>
  <c r="O233" i="1"/>
  <c r="O51" i="1"/>
  <c r="O78" i="1"/>
  <c r="O110" i="1"/>
  <c r="O59" i="1"/>
  <c r="O170" i="1"/>
  <c r="O128" i="1"/>
  <c r="O86" i="1"/>
  <c r="O368" i="1"/>
  <c r="O308" i="1"/>
  <c r="O179" i="1"/>
  <c r="O425" i="1"/>
  <c r="O297" i="1"/>
  <c r="O438" i="1"/>
  <c r="O103" i="1"/>
  <c r="O204" i="1"/>
  <c r="O34" i="1"/>
  <c r="O46" i="1"/>
  <c r="O90" i="1"/>
  <c r="O188" i="1"/>
  <c r="O157" i="1"/>
  <c r="O275" i="1"/>
  <c r="O464" i="1"/>
  <c r="O382" i="1"/>
  <c r="O172" i="1"/>
  <c r="O318" i="1"/>
  <c r="O468" i="1"/>
  <c r="O119" i="1"/>
  <c r="O195" i="1"/>
  <c r="O342" i="1"/>
  <c r="O160" i="1"/>
  <c r="O238" i="1"/>
  <c r="O352" i="1"/>
  <c r="O445" i="1"/>
  <c r="O284" i="1"/>
  <c r="O376" i="1"/>
  <c r="O285" i="1"/>
  <c r="O309" i="1"/>
  <c r="O461" i="1"/>
  <c r="O397" i="1"/>
  <c r="O455" i="1"/>
  <c r="O300" i="1"/>
  <c r="O436" i="1"/>
  <c r="O325" i="1"/>
  <c r="O24" i="1"/>
  <c r="O124" i="1"/>
  <c r="O100" i="1"/>
  <c r="O245" i="1"/>
  <c r="O206" i="1"/>
  <c r="O33" i="1"/>
  <c r="O255" i="1"/>
  <c r="O18" i="1"/>
  <c r="O226" i="1"/>
  <c r="O132" i="1"/>
  <c r="O42" i="1"/>
  <c r="O212" i="1"/>
  <c r="O185" i="1"/>
  <c r="O292" i="1"/>
  <c r="O236" i="1"/>
  <c r="O257" i="1"/>
  <c r="O263" i="1"/>
  <c r="O193" i="1"/>
  <c r="O341" i="1"/>
  <c r="O116" i="1"/>
  <c r="O362" i="1"/>
  <c r="O65" i="1"/>
  <c r="O252" i="1"/>
  <c r="O22" i="1"/>
  <c r="O396" i="1"/>
  <c r="O139" i="1"/>
  <c r="O260" i="1"/>
  <c r="O369" i="1"/>
  <c r="O111" i="1"/>
  <c r="O428" i="1"/>
  <c r="O446" i="1"/>
  <c r="O19" i="1"/>
  <c r="O158" i="1"/>
  <c r="O71" i="1"/>
  <c r="O218" i="1"/>
  <c r="O189" i="1"/>
  <c r="O101" i="1"/>
  <c r="O405" i="1"/>
  <c r="O313" i="1"/>
  <c r="O230" i="1"/>
  <c r="O432" i="1"/>
  <c r="O303" i="1"/>
  <c r="O152" i="1"/>
  <c r="O112" i="1"/>
  <c r="O108" i="1"/>
  <c r="O221" i="1"/>
  <c r="O77" i="1"/>
  <c r="O54" i="1"/>
  <c r="O95" i="1"/>
  <c r="O199" i="1"/>
  <c r="O175" i="1"/>
  <c r="O286" i="1"/>
  <c r="O261" i="1"/>
  <c r="O392" i="1"/>
  <c r="O222" i="1"/>
  <c r="O346" i="1"/>
  <c r="O231" i="1"/>
  <c r="O237" i="1"/>
  <c r="O356" i="1"/>
  <c r="O165" i="1"/>
  <c r="O253" i="1"/>
  <c r="O375" i="1"/>
  <c r="O143" i="1"/>
  <c r="O295" i="1"/>
  <c r="O385" i="1"/>
  <c r="O462" i="1"/>
  <c r="O475" i="1"/>
  <c r="O52" i="1"/>
  <c r="O327" i="1"/>
  <c r="O197" i="1"/>
  <c r="O281" i="1"/>
  <c r="O301" i="1"/>
  <c r="O401" i="1"/>
  <c r="O378" i="1"/>
  <c r="O123" i="1"/>
  <c r="O374" i="1"/>
  <c r="O268" i="1"/>
  <c r="O384" i="1"/>
  <c r="O201" i="1"/>
  <c r="O311" i="1"/>
  <c r="O398" i="1"/>
  <c r="O312" i="1"/>
  <c r="O447" i="1"/>
  <c r="O470" i="1"/>
  <c r="O472" i="1"/>
  <c r="O120" i="1"/>
  <c r="O337" i="1"/>
  <c r="O262" i="1"/>
  <c r="O289" i="1"/>
  <c r="O196" i="1"/>
  <c r="O413" i="1"/>
  <c r="O334" i="1"/>
  <c r="O234" i="1"/>
  <c r="O373" i="1"/>
  <c r="O463" i="1"/>
  <c r="O474" i="1"/>
  <c r="O55" i="1"/>
  <c r="O75" i="1"/>
  <c r="O149" i="1"/>
  <c r="O291" i="1"/>
  <c r="O390" i="1"/>
  <c r="O198" i="1"/>
  <c r="O74" i="1"/>
  <c r="O202" i="1"/>
  <c r="O452" i="1"/>
  <c r="O298" i="1"/>
  <c r="O187" i="1"/>
  <c r="O343" i="1"/>
  <c r="O270" i="1"/>
  <c r="O381" i="1"/>
  <c r="O57" i="1"/>
  <c r="O27" i="1"/>
  <c r="O186" i="1"/>
  <c r="O265" i="1"/>
  <c r="O223" i="1"/>
  <c r="O141" i="1"/>
  <c r="O449" i="1"/>
  <c r="O87" i="1"/>
  <c r="O302" i="1"/>
  <c r="O210" i="1"/>
  <c r="O332" i="1"/>
  <c r="O274" i="1"/>
  <c r="O38" i="1"/>
  <c r="O153" i="1"/>
  <c r="O104" i="1"/>
  <c r="O409" i="1"/>
  <c r="O213" i="1"/>
  <c r="O340" i="1"/>
  <c r="O328" i="1"/>
  <c r="O411" i="1"/>
  <c r="O247" i="1"/>
  <c r="O418" i="1"/>
  <c r="O282" i="1"/>
  <c r="O127" i="1"/>
  <c r="O278" i="1"/>
  <c r="O388" i="1"/>
  <c r="O178" i="1"/>
  <c r="O279" i="1"/>
  <c r="O408" i="1"/>
  <c r="O216" i="1"/>
  <c r="O321" i="1"/>
  <c r="O414" i="1"/>
  <c r="O207" i="1"/>
  <c r="O330" i="1"/>
  <c r="O458" i="1"/>
  <c r="O357" i="1"/>
  <c r="O317" i="1"/>
  <c r="O23" i="1"/>
  <c r="O35" i="1"/>
  <c r="O168" i="1"/>
  <c r="O134" i="1"/>
  <c r="O276" i="1"/>
  <c r="O241" i="1"/>
  <c r="O148" i="1"/>
  <c r="O63" i="1"/>
  <c r="O118" i="1"/>
  <c r="O326" i="1"/>
  <c r="O161" i="1"/>
  <c r="O83" i="1"/>
  <c r="O225" i="1"/>
  <c r="O427" i="1"/>
  <c r="O92" i="1"/>
  <c r="O407" i="1"/>
  <c r="O228" i="1"/>
  <c r="O451" i="1"/>
  <c r="O173" i="1"/>
  <c r="O154" i="1"/>
  <c r="O324" i="1"/>
  <c r="O440" i="1"/>
  <c r="O421" i="1"/>
  <c r="O30" i="1"/>
  <c r="O287" i="1"/>
  <c r="O136" i="1"/>
  <c r="O99" i="1"/>
  <c r="O58" i="1"/>
  <c r="O184" i="1"/>
  <c r="O32" i="1"/>
  <c r="O26" i="1"/>
  <c r="O448" i="1"/>
  <c r="O15" i="1"/>
  <c r="O456" i="1"/>
  <c r="O129" i="1"/>
  <c r="O209" i="1"/>
  <c r="O133" i="1"/>
  <c r="O410" i="1"/>
  <c r="O469" i="1"/>
  <c r="O417" i="1"/>
  <c r="O106" i="1"/>
  <c r="O167" i="1"/>
  <c r="O443" i="1"/>
  <c r="O430" i="1"/>
  <c r="O115" i="1"/>
  <c r="O471" i="1"/>
  <c r="O192" i="1"/>
  <c r="O466" i="1"/>
  <c r="O89" i="1"/>
  <c r="O69" i="1"/>
  <c r="O151" i="1"/>
  <c r="O473" i="1"/>
  <c r="O320" i="1"/>
  <c r="O122" i="1"/>
  <c r="O164" i="1"/>
  <c r="O306" i="1"/>
  <c r="O145" i="1"/>
  <c r="O82" i="1"/>
  <c r="O50" i="1"/>
  <c r="O94" i="1"/>
  <c r="O166" i="1"/>
  <c r="O14" i="1"/>
  <c r="O465" i="1"/>
  <c r="O181" i="1"/>
  <c r="O208" i="1"/>
  <c r="O121" i="1"/>
  <c r="O114" i="1"/>
  <c r="O163" i="1"/>
  <c r="O81" i="1"/>
  <c r="O49" i="1"/>
  <c r="O319" i="1"/>
  <c r="O113" i="1"/>
  <c r="O429" i="1"/>
  <c r="O98" i="1"/>
</calcChain>
</file>

<file path=xl/sharedStrings.xml><?xml version="1.0" encoding="utf-8"?>
<sst xmlns="http://schemas.openxmlformats.org/spreadsheetml/2006/main" count="29224" uniqueCount="4232">
  <si>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</si>
  <si>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</si>
  <si>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</si>
  <si>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</si>
  <si>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</si>
  <si>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</si>
  <si>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</si>
  <si>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</si>
  <si>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</si>
  <si>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</si>
  <si>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</si>
  <si>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</si>
  <si>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</si>
  <si>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</si>
  <si>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SERVIÇOS PRELIMINARES E INDIRETOS</t>
  </si>
  <si>
    <t/>
  </si>
  <si>
    <t xml:space="preserve"> 1.1 </t>
  </si>
  <si>
    <t>CANTEIRO DE OBRAS</t>
  </si>
  <si>
    <t xml:space="preserve"> 1.1.1 </t>
  </si>
  <si>
    <t xml:space="preserve"> CPU 2526 </t>
  </si>
  <si>
    <t>Próprio</t>
  </si>
  <si>
    <t>LOCAÇÃO DE CONTAINER TIPO DEPÓSITO - ÁREA MÍNIMA DE 13,80 M2</t>
  </si>
  <si>
    <t>UNXMÊS</t>
  </si>
  <si>
    <t xml:space="preserve"> 1.1.2 </t>
  </si>
  <si>
    <t xml:space="preserve"> CPU 2527 </t>
  </si>
  <si>
    <t>BARRACÃO ABERTO PARA APOIO À PRODUÇÃO (CARPINTARIA, CENTRAL DE ARMAÇÃO, OFICINA, ETC.) C/ TESOURAS, TELHA 4MM, PISO EM CONCRETO DESEMPOLADO</t>
  </si>
  <si>
    <t>m²</t>
  </si>
  <si>
    <t xml:space="preserve"> 1.1.3 </t>
  </si>
  <si>
    <t xml:space="preserve"> CPU 2528 </t>
  </si>
  <si>
    <t>LOCAÇÃO DE CONTAINER - BANHEIRO COM CHUVEIROS E VASOS - 4,30 X 2,30M</t>
  </si>
  <si>
    <t>MÊS</t>
  </si>
  <si>
    <t xml:space="preserve"> 1.1.4 </t>
  </si>
  <si>
    <t xml:space="preserve"> CPU 2529 </t>
  </si>
  <si>
    <t>BARRACAO PARA REFEITORIO EM OBRAS EM COMPENSADO</t>
  </si>
  <si>
    <t xml:space="preserve"> 1.1.5 </t>
  </si>
  <si>
    <t xml:space="preserve"> 95648 </t>
  </si>
  <si>
    <t>SINAPI</t>
  </si>
  <si>
    <t>KIT CAVALETE PARA MEDIÇÃO DE ÁGUA - ENTRADA INDIVIDUALIZADA, EM CPVC DN 28 MM (1"), PARA 1 MEDIDOR - FORNECIMENTO E INSTALAÇÃO (EXCLUSIVE HIDRÔMETRO). AF_03/2024</t>
  </si>
  <si>
    <t>UN</t>
  </si>
  <si>
    <t xml:space="preserve"> 1.1.6 </t>
  </si>
  <si>
    <t xml:space="preserve"> 95673 </t>
  </si>
  <si>
    <t>HIDRÔMETRO DN 1/2", 1,5 M3/H - FORNECIMENTO E INSTALAÇÃO. AF_03/2024</t>
  </si>
  <si>
    <t xml:space="preserve"> 1.1.7 </t>
  </si>
  <si>
    <t xml:space="preserve"> 101509 </t>
  </si>
  <si>
    <t>ENTRADA DE ENERGIA ELÉTRICA, AÉREA, TRIFÁSICA, COM CAIXA DE EMBUTIR, CABO DE 10 MM2 E DISJUNTOR DIN 50A (NÃO INCLUSO O POSTE DE CONCRETO). AF_12/2025</t>
  </si>
  <si>
    <t xml:space="preserve"> 1.1.8 </t>
  </si>
  <si>
    <t xml:space="preserve"> 103689 </t>
  </si>
  <si>
    <t>FORNECIMENTO E INSTALAÇÃO DE PLACA DE OBRA COM CHAPA GALVANIZADA E ESTRUTURA DE MADEIRA. AF_03/2022_PS</t>
  </si>
  <si>
    <t xml:space="preserve"> 1.1.9 </t>
  </si>
  <si>
    <t xml:space="preserve"> CPU 2530 </t>
  </si>
  <si>
    <t>REMOÇÃO DE ENTULHO SEPARADO DE OBRA COM CAÇAMBA METÁLICA - TERRA, ALVENARIA, CONCRETO, ARGAMASSA, MADEIRA, PAPEL, PLÁSTICO OU METAL</t>
  </si>
  <si>
    <t>m³</t>
  </si>
  <si>
    <t xml:space="preserve"> 1.1.10 </t>
  </si>
  <si>
    <t xml:space="preserve"> 98459 </t>
  </si>
  <si>
    <t>TAPUME COM TELHA METÁLICA. AF_03/2024</t>
  </si>
  <si>
    <t xml:space="preserve"> 1.2 </t>
  </si>
  <si>
    <t>ADMINISTRAÇÃO LOCAL DA OBRA</t>
  </si>
  <si>
    <t xml:space="preserve"> 1.2.1 </t>
  </si>
  <si>
    <t xml:space="preserve"> 93565 </t>
  </si>
  <si>
    <t>ENGENHEIRO CIVIL DE OBRA JUNIOR COM ENCARGOS COMPLEMENTARES</t>
  </si>
  <si>
    <t>MES</t>
  </si>
  <si>
    <t xml:space="preserve"> 1.3 </t>
  </si>
  <si>
    <t>MOBILIZAÇÃO E DESMOBILIZAÇÃO</t>
  </si>
  <si>
    <t xml:space="preserve"> 1.3.1 </t>
  </si>
  <si>
    <t xml:space="preserve"> CPU 2531 </t>
  </si>
  <si>
    <t>MOBILIZACAO E DESMOBILIZACAO DE CANTEIRO</t>
  </si>
  <si>
    <t xml:space="preserve"> 1.4 </t>
  </si>
  <si>
    <t>EQUIPAMENTOS DE APOIO</t>
  </si>
  <si>
    <t xml:space="preserve"> 1.4.1 </t>
  </si>
  <si>
    <t xml:space="preserve"> CPU 1926 </t>
  </si>
  <si>
    <t>LOCACAO DE ANDAIME METALICO TIPO FACHADEIRO, PECAS COM APROXIMADAMENTE 1,20 M DE LARGURA E 2,0 M DE ALTURA, INCLUINDO DIAGONAIS EM X, BARRAS DE LIGACAO, SAPATAS E DEMAIS ITENS NECESSARIOS A MONTAGEM, INCLUSIVE MONTAGEM E DESMONTAGEM</t>
  </si>
  <si>
    <t>M2XMÊS</t>
  </si>
  <si>
    <t xml:space="preserve"> 2 </t>
  </si>
  <si>
    <t>FUNDAÇÃO</t>
  </si>
  <si>
    <t xml:space="preserve"> 2.1 </t>
  </si>
  <si>
    <t xml:space="preserve"> 99059 </t>
  </si>
  <si>
    <t>LOCAÇÃO CONVENCIONAL DE OBRA, UTILIZANDO GABARITO DE TÁBUAS CORRIDAS PONTALETADAS A CADA 2,00M - 2 UTILIZAÇÕES. AF_03/2024</t>
  </si>
  <si>
    <t>M</t>
  </si>
  <si>
    <t xml:space="preserve"> 2.2 </t>
  </si>
  <si>
    <t xml:space="preserve"> 90100 </t>
  </si>
  <si>
    <t>ESCAVAÇÃO MECANIZADA DE VALA COM PROF. ATÉ 1,5 M (MÉDIA MONTANTE E JUSANTE/UMA COMPOSIÇÃO POR TRECHO), RETROESCAV. (0,26 M3), LARG. DE 0,8 M A 1,5 M, EM SOLO DE 1A CATEGORIA, EM LOCAIS COM ALTO NÍVEL DE INTERFERÊNCIA. AF_09/2024</t>
  </si>
  <si>
    <t xml:space="preserve"> 2.3 </t>
  </si>
  <si>
    <t xml:space="preserve"> 93358 </t>
  </si>
  <si>
    <t>ESCAVAÇÃO MANUAL DE VALA. AF_09/2024</t>
  </si>
  <si>
    <t xml:space="preserve"> 2.4 </t>
  </si>
  <si>
    <t xml:space="preserve"> 100324 </t>
  </si>
  <si>
    <t>LASTRO COM MATERIAL GRANULAR (PEDRA BRITADA N.1 E PEDRA BRITADA N.2), APLICADO EM PISOS OU LAJES SOBRE SOLO, ESPESSURA DE *10 CM*. AF_01/2024</t>
  </si>
  <si>
    <t xml:space="preserve"> 2.5 </t>
  </si>
  <si>
    <t xml:space="preserve"> 96534 </t>
  </si>
  <si>
    <t>FABRICAÇÃO, MONTAGEM E DESMONTAGEM DE FÔRMA PARA BLOCO DE COROAMENTO, EM MADEIRA SERRADA, E=25 MM, 4 UTILIZAÇÕES. AF_01/2024</t>
  </si>
  <si>
    <t xml:space="preserve"> 2.6 </t>
  </si>
  <si>
    <t xml:space="preserve"> 96543 </t>
  </si>
  <si>
    <t>ARMAÇÃO DE BLOCO UTILIZANDO AÇO CA-60 DE 5 MM - MONTAGEM. AF_01/2024</t>
  </si>
  <si>
    <t>KG</t>
  </si>
  <si>
    <t xml:space="preserve"> 2.7 </t>
  </si>
  <si>
    <t xml:space="preserve"> 96544 </t>
  </si>
  <si>
    <t>ARMAÇÃO DE BLOCO UTILIZANDO AÇO CA-50 DE 6,3 MM - MONTAGEM. AF_01/2024</t>
  </si>
  <si>
    <t xml:space="preserve"> 2.8 </t>
  </si>
  <si>
    <t xml:space="preserve"> 96545 </t>
  </si>
  <si>
    <t>ARMAÇÃO DE BLOCO UTILIZANDO AÇO CA-50 DE 8 MM - MONTAGEM. AF_01/2024</t>
  </si>
  <si>
    <t xml:space="preserve"> 2.9 </t>
  </si>
  <si>
    <t xml:space="preserve"> 96546 </t>
  </si>
  <si>
    <t>ARMAÇÃO DE BLOCO UTILIZANDO AÇO CA-50 DE 10 MM - MONTAGEM. AF_01/2024</t>
  </si>
  <si>
    <t xml:space="preserve"> 2.10 </t>
  </si>
  <si>
    <t xml:space="preserve"> 104920 </t>
  </si>
  <si>
    <t>ARMAÇÃO DE BLOCO, SAPATA ISOLADA, VIGA BALDRAME E SAPATA CORRIDA UTILIZANDO AÇO CA-50 DE 12,5 MM - MONTAGEM. AF_01/2024</t>
  </si>
  <si>
    <t xml:space="preserve"> 2.11 </t>
  </si>
  <si>
    <t xml:space="preserve"> 104921 </t>
  </si>
  <si>
    <t>ARMAÇÃO DE BLOCO, SAPATA ISOLADA, VIGA BALDRAME E SAPATA CORRIDA UTILIZANDO AÇO CA-50 DE 16 MM - MONTAGEM. AF_01/2024</t>
  </si>
  <si>
    <t xml:space="preserve"> 2.12 </t>
  </si>
  <si>
    <t xml:space="preserve"> 96557 </t>
  </si>
  <si>
    <t>CONCRETAGEM DE BLOCO DE COROAMENTO OU VIGA BALDRAME, FCK 30 MPA, COM USO DE BOMBA - LANÇAMENTO, ADENSAMENTO E ACABAMENTO. AF_01/2024</t>
  </si>
  <si>
    <t xml:space="preserve"> 2.13 </t>
  </si>
  <si>
    <t xml:space="preserve"> 100574 </t>
  </si>
  <si>
    <t>ESPALHAMENTO DE MATERIAL COM TRATOR DE ESTEIRAS. AF_09/2024</t>
  </si>
  <si>
    <t xml:space="preserve"> 2.14 </t>
  </si>
  <si>
    <t xml:space="preserve"> 93382 </t>
  </si>
  <si>
    <t>REATERRO MANUAL DE VALAS, COM COMPACTADOR DE SOLOS DE PERCUSSÃO. AF_08/2023</t>
  </si>
  <si>
    <t xml:space="preserve"> 2.15 </t>
  </si>
  <si>
    <t xml:space="preserve"> 98557 </t>
  </si>
  <si>
    <t>IMPERMEABILIZAÇÃO DE SUPERFÍCIE COM EMULSÃO ASFÁLTICA, 2 DEMÃOS. AF_09/2023</t>
  </si>
  <si>
    <t xml:space="preserve"> 2.16 </t>
  </si>
  <si>
    <t xml:space="preserve"> CPU 2532 </t>
  </si>
  <si>
    <t>CONTROLE TECNOLOGICO DE CONCRETOS</t>
  </si>
  <si>
    <t xml:space="preserve"> 3 </t>
  </si>
  <si>
    <t>ESTRUTURA</t>
  </si>
  <si>
    <t xml:space="preserve"> 3.1 </t>
  </si>
  <si>
    <t>PILARES</t>
  </si>
  <si>
    <t xml:space="preserve"> 3.1.1 </t>
  </si>
  <si>
    <t xml:space="preserve"> 92423 </t>
  </si>
  <si>
    <t>MONTAGEM E DESMONTAGEM DE FÔRMA DE PILARES RETANGULARES E ESTRUTURAS SIMILARES, PÉ-DIREITO SIMPLES, EM CHAPA DE MADEIRA COMPENSADA RESINADA, 6 UTILIZAÇÕES. AF_09/2020</t>
  </si>
  <si>
    <t xml:space="preserve"> 3.1.2 </t>
  </si>
  <si>
    <t xml:space="preserve"> 92762 </t>
  </si>
  <si>
    <t>ARMAÇÃO DE PILAR OU VIGA DE ESTRUTURA CONVENCIONAL DE CONCRETO ARMADO UTILIZANDO AÇO CA-50 DE 10,0 MM - MONTAGEM. AF_06/2022</t>
  </si>
  <si>
    <t xml:space="preserve"> 3.1.3 </t>
  </si>
  <si>
    <t xml:space="preserve"> 92763 </t>
  </si>
  <si>
    <t>ARMAÇÃO DE PILAR OU VIGA DE ESTRUTURA CONVENCIONAL DE CONCRETO ARMADO UTILIZANDO AÇO CA-50 DE 12,5 MM - MONTAGEM. AF_06/2022</t>
  </si>
  <si>
    <t xml:space="preserve"> 3.1.4 </t>
  </si>
  <si>
    <t xml:space="preserve"> 92764 </t>
  </si>
  <si>
    <t>ARMAÇÃO DE PILAR OU VIGA DE ESTRUTURA CONVENCIONAL DE CONCRETO ARMADO UTILIZANDO AÇO CA-50 DE 16,0 MM - MONTAGEM. AF_06/2022</t>
  </si>
  <si>
    <t xml:space="preserve"> 3.1.5 </t>
  </si>
  <si>
    <t xml:space="preserve"> 92759 </t>
  </si>
  <si>
    <t>ARMAÇÃO DE PILAR OU VIGA DE ESTRUTURA CONVENCIONAL DE CONCRETO ARMADO UTILIZANDO AÇO CA-60 DE 5,0 MM - MONTAGEM. AF_06/2022</t>
  </si>
  <si>
    <t xml:space="preserve"> 3.1.6 </t>
  </si>
  <si>
    <t xml:space="preserve"> CPU 2284 </t>
  </si>
  <si>
    <t>CONCRETAGEM DE PILARES, FCK = 30 MPA, COM USO DE BOMBA - LANÇAMENTO, ADENSAMENTO E ACABAMENTO. AF_02/2022_PS</t>
  </si>
  <si>
    <t xml:space="preserve"> 3.1.7 </t>
  </si>
  <si>
    <t xml:space="preserve"> 3.2 </t>
  </si>
  <si>
    <t>VIGAS</t>
  </si>
  <si>
    <t xml:space="preserve"> 3.2.1 </t>
  </si>
  <si>
    <t xml:space="preserve"> 92461 </t>
  </si>
  <si>
    <t>MONTAGEM E DESMONTAGEM DE FÔRMA DE VIGA, ESCORAMENTO COM GARFO DE MADEIRA, PÉ-DIREITO DUPLO, EM CHAPA DE MADEIRA RESINADA, 8 UTILIZAÇÕES. AF_09/2020</t>
  </si>
  <si>
    <t xml:space="preserve"> 3.2.2 </t>
  </si>
  <si>
    <t xml:space="preserve"> 92760 </t>
  </si>
  <si>
    <t>ARMAÇÃO DE PILAR OU VIGA DE ESTRUTURA CONVENCIONAL DE CONCRETO ARMADO UTILIZANDO AÇO CA-50 DE 6,3 MM - MONTAGEM. AF_06/2022</t>
  </si>
  <si>
    <t xml:space="preserve"> 3.2.3 </t>
  </si>
  <si>
    <t xml:space="preserve"> 92761 </t>
  </si>
  <si>
    <t>ARMAÇÃO DE PILAR OU VIGA DE ESTRUTURA CONVENCIONAL DE CONCRETO ARMADO UTILIZANDO AÇO CA-50 DE 8,0 MM - MONTAGEM. AF_06/2022</t>
  </si>
  <si>
    <t xml:space="preserve"> 3.2.4 </t>
  </si>
  <si>
    <t xml:space="preserve"> 3.2.5 </t>
  </si>
  <si>
    <t xml:space="preserve"> 3.2.6 </t>
  </si>
  <si>
    <t xml:space="preserve"> 3.2.7 </t>
  </si>
  <si>
    <t xml:space="preserve"> 92765 </t>
  </si>
  <si>
    <t>ARMAÇÃO DE PILAR OU VIGA DE ESTRUTURA CONVENCIONAL DE CONCRETO ARMADO UTILIZANDO AÇO CA-50 DE 20,0 MM - MONTAGEM. AF_06/2022</t>
  </si>
  <si>
    <t xml:space="preserve"> 3.2.8 </t>
  </si>
  <si>
    <t xml:space="preserve"> 3.2.9 </t>
  </si>
  <si>
    <t xml:space="preserve"> CPU 2283 </t>
  </si>
  <si>
    <t>CONCRETAGEM DE VIGAS E LAJES, FCK=30 MPA, PARA LAJES MACIÇAS OU NERVURADAS COM USO DE BOMBA - LANÇAMENTO, ADENSAMENTO E ACABAMENTO.</t>
  </si>
  <si>
    <t xml:space="preserve"> 3.2.10 </t>
  </si>
  <si>
    <t xml:space="preserve"> 3.3 </t>
  </si>
  <si>
    <t>LAJES</t>
  </si>
  <si>
    <t xml:space="preserve"> 3.3.1 </t>
  </si>
  <si>
    <t xml:space="preserve"> 92515 </t>
  </si>
  <si>
    <t>MONTAGEM E DESMONTAGEM DE FÔRMA DE LAJE MACIÇA, PÉ-DIREITO DUPLO, EM CHAPA DE MADEIRA COMPENSADA RESINADA, 6 UTILIZAÇÕES. AF_09/2020</t>
  </si>
  <si>
    <t xml:space="preserve"> 3.3.2 </t>
  </si>
  <si>
    <t xml:space="preserve"> 92768 </t>
  </si>
  <si>
    <t>ARMAÇÃO DE LAJE DE ESTRUTURA CONVENCIONAL DE CONCRETO ARMADO UTILIZANDO AÇO CA-60 DE 5,0 MM - MONTAGEM. AF_06/2022</t>
  </si>
  <si>
    <t xml:space="preserve"> 3.3.3 </t>
  </si>
  <si>
    <t xml:space="preserve"> 92769 </t>
  </si>
  <si>
    <t>ARMAÇÃO DE LAJE DE ESTRUTURA CONVENCIONAL DE CONCRETO ARMADO UTILIZANDO AÇO CA-50 DE 6,3 MM - MONTAGEM. AF_06/2022</t>
  </si>
  <si>
    <t xml:space="preserve"> 3.3.4 </t>
  </si>
  <si>
    <t xml:space="preserve"> 92770 </t>
  </si>
  <si>
    <t>ARMAÇÃO DE LAJE DE ESTRUTURA CONVENCIONAL DE CONCRETO ARMADO UTILIZANDO AÇO CA-50 DE 8,0 MM - MONTAGEM. AF_06/2022</t>
  </si>
  <si>
    <t xml:space="preserve"> 3.3.5 </t>
  </si>
  <si>
    <t xml:space="preserve"> 92771 </t>
  </si>
  <si>
    <t>ARMAÇÃO DE LAJE DE ESTRUTURA CONVENCIONAL DE CONCRETO ARMADO UTILIZANDO AÇO CA-50 DE 10,0 MM - MONTAGEM. AF_06/2022</t>
  </si>
  <si>
    <t xml:space="preserve"> 3.3.6 </t>
  </si>
  <si>
    <t xml:space="preserve"> 92772 </t>
  </si>
  <si>
    <t>ARMAÇÃO DE LAJE DE ESTRUTURA CONVENCIONAL DE CONCRETO ARMADO UTILIZANDO AÇO CA-50 DE 12,5 MM - MONTAGEM. AF_06/2022</t>
  </si>
  <si>
    <t xml:space="preserve"> 3.3.7 </t>
  </si>
  <si>
    <t xml:space="preserve"> 3.3.8 </t>
  </si>
  <si>
    <t xml:space="preserve"> 3.3.9 </t>
  </si>
  <si>
    <t xml:space="preserve"> CPU 2100 </t>
  </si>
  <si>
    <t>Laje pré-fabricada unidirecional em viga treliçada/lajota em EPS LT 16 (12 + 4), exceto capa de concreto</t>
  </si>
  <si>
    <t xml:space="preserve"> 3.3.10 </t>
  </si>
  <si>
    <t xml:space="preserve"> CPU 2534 </t>
  </si>
  <si>
    <t>FORNECIMENTO E INSTALAÇÃO DE TELA AÇO SOLDADA NERVURADA CA-60, MALHA 20X20CM,FERRO 3.4MM, PAINEL 2X3M, (0,72KG/M²), MALHA POP LEVE GERDAU OU SIMILAR</t>
  </si>
  <si>
    <t xml:space="preserve"> 3.3.11 </t>
  </si>
  <si>
    <t xml:space="preserve"> 101793 </t>
  </si>
  <si>
    <t>ESCORAMENTO DE FÔRMAS DE LAJE EM MADEIRA NÃO APARELHADA, PÉ-DIREITO DUPLO, INCLUSO TRAVAMENTO, 4 UTILIZAÇÕES. AF_09/2020</t>
  </si>
  <si>
    <t xml:space="preserve"> 4 </t>
  </si>
  <si>
    <t>ALVENARIA, VEDAÇÕES E DIVISÓRIAS</t>
  </si>
  <si>
    <t xml:space="preserve"> 4.1 </t>
  </si>
  <si>
    <t>ALVENARIA DE VEDAÇÃO</t>
  </si>
  <si>
    <t xml:space="preserve"> 4.1.1 </t>
  </si>
  <si>
    <t xml:space="preserve"> 103322 </t>
  </si>
  <si>
    <t>ALVENARIA DE VEDAÇÃO DE BLOCOS CERÂMICOS FURADOS NA VERTICAL DE 9X19X39 CM (ESPESSURA 9 CM) E ARGAMASSA DE ASSENTAMENTO COM PREPARO EM BETONEIRA. AF_12/2021</t>
  </si>
  <si>
    <t xml:space="preserve"> 4.1.2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</si>
  <si>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</si>
  <si>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</si>
  <si>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4.1.3 </t>
  </si>
  <si>
    <t xml:space="preserve"> CPU 2535 </t>
  </si>
  <si>
    <t>COBOGO DE CIMENTO (ELEMENTO VAZADO, CIRCULAR), 30 X 30 X 5CM, ASSENTADO COM ARGAMASSA DE CIMENTO E AREIA</t>
  </si>
  <si>
    <t xml:space="preserve"> 4.1.4 </t>
  </si>
  <si>
    <t xml:space="preserve"> 93191 </t>
  </si>
  <si>
    <t>VERGA MOLDADA IN LOCO COM UTILIZAÇÃO DE BLOCOS CANALETA, ESPESSURA DE *20* CM. AF_03/2024</t>
  </si>
  <si>
    <t xml:space="preserve"> 4.1.5 </t>
  </si>
  <si>
    <t xml:space="preserve"> 93199 </t>
  </si>
  <si>
    <t>CONTRAVERGA MOLDADA IN LOCO COM UTILIZAÇÃO DE BLOCOS CANALETA, ESPESSURA DE *20* CM. AF_03/2024</t>
  </si>
  <si>
    <t xml:space="preserve"> 4.1.6 </t>
  </si>
  <si>
    <t xml:space="preserve"> 93200 </t>
  </si>
  <si>
    <t>FIXAÇÃO (ENCUNHAMENTO) DE ALVENARIA DE VEDAÇÃO COM ARGAMASSA APLICADA COM BISNAGA. AF_03/2024</t>
  </si>
  <si>
    <t xml:space="preserve"> 4.2 </t>
  </si>
  <si>
    <t>DRYWALL</t>
  </si>
  <si>
    <t xml:space="preserve"> 4.2.1 </t>
  </si>
  <si>
    <t xml:space="preserve"> 96359 </t>
  </si>
  <si>
    <t>PAREDE COM SISTEMA EM CHAPAS DE GESSO PARA DRYWALL, USO INTERNO, COM DUAS FACES SIMPLES E ESTRUTURA METÁLICA COM GUIAS SIMPLES PARA PAREDES COM ÁREA LÍQUIDA MAIOR OU IGUAL A 6 M2, COM VÃOS. AF_07/2023_PS</t>
  </si>
  <si>
    <t xml:space="preserve"> 4.2.2 </t>
  </si>
  <si>
    <t xml:space="preserve"> CPU 1942 </t>
  </si>
  <si>
    <t>PAREDE COM SISTEMA EM CHAPAS DE GESSO RU PARA DRYWALL, USO INTERNO, COM DUAS FACES SIMPLES E ESTRUTURA METÁLICA COM GUIAS SIMPLES PARA PAREDES COM ÁREA LÍQUIDA MAIOR OU IGUAL A 6 M2, COM VÃOS. AF_07/2023_PS</t>
  </si>
  <si>
    <t xml:space="preserve"> 4.2.3 </t>
  </si>
  <si>
    <t xml:space="preserve"> CPU 2285 </t>
  </si>
  <si>
    <t>PAREDE COM SISTEMA EM CHAPAS DE GESSO ST PARA DRYWALL COM ISOLAMENTO ACUSTICO, USO INTERNO, COM DUAS FACES SIMPLES E ESTRUTURA METÁLICA COM GUIAS SIMPLES PARA PAREDES COM ÁREA LÍQUIDA MAIOR OU IGUAL A 6 M2, COM VÃOS.</t>
  </si>
  <si>
    <t xml:space="preserve"> 4.2.4 </t>
  </si>
  <si>
    <t xml:space="preserve"> CPU 2286 </t>
  </si>
  <si>
    <t>PAREDE COM SISTEMA EM CHAPAS DE GESSO RU PARA DRYWALL COM ISOLAMENTO ACUSTICO, USO INTERNO, COM DUAS FACES SIMPLES E ESTRUTURA METÁLICA COM GUIAS SIMPLES PARA PAREDES COM ÁREA LÍQUIDA MAIOR OU IGUAL A 6 M2, COM VÃOS.</t>
  </si>
  <si>
    <t xml:space="preserve"> 4.3 </t>
  </si>
  <si>
    <t>DIVISÓRIAS</t>
  </si>
  <si>
    <t xml:space="preserve"> 4.3.1 </t>
  </si>
  <si>
    <t xml:space="preserve"> 102257 </t>
  </si>
  <si>
    <t>DIVISORIA SANITÁRIA, EM PAINEL DE GRANILITE, ESP = 3CM, ASSENTADO COM ARGAMASSA COLANTE AC III-E. AF_10/2025</t>
  </si>
  <si>
    <t xml:space="preserve"> 4.3.2 </t>
  </si>
  <si>
    <t xml:space="preserve"> CPU 3162 </t>
  </si>
  <si>
    <t>DIVISORIA NAVAL (PAINEL COM VIDRO), E=40MM, COM PERFIS EM AÇO - FORNECIMENTO E APLICAÇÃO</t>
  </si>
  <si>
    <t xml:space="preserve"> 4.3.3 </t>
  </si>
  <si>
    <t xml:space="preserve"> CPU 3163 </t>
  </si>
  <si>
    <t>LAMBRI CHAPA ALUMINIO ANODIZADO EM PAREDES</t>
  </si>
  <si>
    <t xml:space="preserve"> 5 </t>
  </si>
  <si>
    <t>COBERTURA</t>
  </si>
  <si>
    <t xml:space="preserve"> 5.1 </t>
  </si>
  <si>
    <t xml:space="preserve"> 5.1.1 </t>
  </si>
  <si>
    <t xml:space="preserve"> CPU 2898 </t>
  </si>
  <si>
    <t>ESTRUTURA METÁLICA COM LIGAÇÕES PARAFUSADAS, INCLUSOS PERFIS METÁLICOS, CHAPAS METÁLICAS, MÃO DE OBRA E TRANSPORTE COM GUINDASTE - FORNECIMENTO E INSTALAÇÃO.</t>
  </si>
  <si>
    <t xml:space="preserve"> 5.1.2 </t>
  </si>
  <si>
    <t xml:space="preserve"> 100383 </t>
  </si>
  <si>
    <t>FABRICAÇÃO E INSTALAÇÃO DE PONTALETES DE MADEIRA NÃO APARELHADA PARA TELHADOS COM ATÉ 2 ÁGUAS E COM TELHA ONDULADA DE FIBROCIMENTO, ALUMÍNIO OU PLÁSTICA EM EDIFÍCIO RESIDENCIAL DE MÚLTIPLOS PAVIMENTOS, INCLUSO TRANSPORTE VERTICAL. AF_10/2025</t>
  </si>
  <si>
    <t xml:space="preserve"> 5.1.3 </t>
  </si>
  <si>
    <t xml:space="preserve"> 92543 </t>
  </si>
  <si>
    <t>TRAMA DE MADEIRA COMPOSTA POR TERÇAS PARA TELHADOS DE ATÉ 2 ÁGUAS PARA TELHA ONDULADA DE FIBROCIMENTO, METÁLICA, PLÁSTICA OU TERMOACÚSTICA, INCLUSO TRANSPORTE VERTICAL. AF_10/2025</t>
  </si>
  <si>
    <t xml:space="preserve"> 5.2 </t>
  </si>
  <si>
    <t>TELHAMENTO</t>
  </si>
  <si>
    <t xml:space="preserve"> 5.2.1 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</si>
  <si>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</si>
  <si>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</si>
  <si>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5.2.2 </t>
  </si>
  <si>
    <t xml:space="preserve"> CPU 3093 </t>
  </si>
  <si>
    <t>COBERTURA EM CHAPA POLICARBONATO ALVEOLAR 10MM</t>
  </si>
  <si>
    <t xml:space="preserve"> 5.3 </t>
  </si>
  <si>
    <t>COMPLEMENTOS</t>
  </si>
  <si>
    <t xml:space="preserve"> 5.3.1 </t>
  </si>
  <si>
    <t xml:space="preserve"> 94229 </t>
  </si>
  <si>
    <t>CALHA EM CHAPA DE AÇO GALVANIZADO NÚMERO 24, DESENVOLVIMENTO DE 100 CM, INCLUSO TRANSPORTE VERTICAL. AF_07/2019</t>
  </si>
  <si>
    <t xml:space="preserve"> 5.3.2 </t>
  </si>
  <si>
    <t xml:space="preserve"> 94231 </t>
  </si>
  <si>
    <t>RUFO EM CHAPA DE AÇO GALVANIZADO NÚMERO 24, CORTE DE 25 CM, INCLUSO TRANSPORTE VERTICAL. AF_07/2019</t>
  </si>
  <si>
    <t xml:space="preserve"> 5.3.3 </t>
  </si>
  <si>
    <t xml:space="preserve"> 94451 </t>
  </si>
  <si>
    <t>CUMEEIRA PARA TELHA DE FIBROCIMENTO ESTRUTURAL E = 6 MM, INCLUSO ACESSÓRIOS DE FIXAÇÃO E IÇAMENTO. AF_07/2019</t>
  </si>
  <si>
    <t xml:space="preserve"> 6 </t>
  </si>
  <si>
    <t>IMPERMEABILIZAÇÃO</t>
  </si>
  <si>
    <t xml:space="preserve"> 6.1 </t>
  </si>
  <si>
    <t xml:space="preserve"> 98556 </t>
  </si>
  <si>
    <t>IMPERMEABILIZAÇÃO DE SUPERFÍCIE COM ARGAMASSA POLIMÉRICA / MEMBRANA ACRÍLICA, 4 DEMÃOS, REFORÇADA COM VÉU DE POLIÉSTER (MAV). AF_09/2023</t>
  </si>
  <si>
    <t xml:space="preserve"> 6.2 </t>
  </si>
  <si>
    <t xml:space="preserve"> 98555 </t>
  </si>
  <si>
    <t>IMPERMEABILIZAÇÃO DE SUPERFÍCIE COM ARGAMASSA POLIMÉRICA / MEMBRANA ACRÍLICA, 3 DEMÃOS. AF_09/2023</t>
  </si>
  <si>
    <t xml:space="preserve"> 7 </t>
  </si>
  <si>
    <t>ESQUADRIAS</t>
  </si>
  <si>
    <t xml:space="preserve"> 7.1 </t>
  </si>
  <si>
    <t>ESQUADRIAS DE MADEIRA</t>
  </si>
  <si>
    <t xml:space="preserve"> 7.1.1 </t>
  </si>
  <si>
    <t>PORTAS DE MADEIRA</t>
  </si>
  <si>
    <t xml:space="preserve"> 7.1.1.1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</si>
  <si>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</si>
  <si>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AF_10/2025</t>
  </si>
  <si>
    <t xml:space="preserve"> 7.1.1.2 </t>
  </si>
  <si>
    <t xml:space="preserve"> 90843 </t>
  </si>
  <si>
    <t>KIT DE PORTA DE MADEIRA PARA PINTURA, SEMI-OCA (LEVE OU MÉDIA), PADRÃO MÉDIO, 80X210CM, ESPESSURA DE 3,5CM, ITENS INCLUSOS: DOBRADIÇAS, MONTAGEM E INSTALAÇÃO DO BATENTE, FECHADURA COM EXECUÇÃO DO FURO - FORNECIMENTO E INSTALAÇÃO. AF_10/2025</t>
  </si>
  <si>
    <t xml:space="preserve"> 7.1.1.3 </t>
  </si>
  <si>
    <t xml:space="preserve"> CPU 3139 </t>
  </si>
  <si>
    <t>PORTA COMPLETA MADEIRA 1 FL.1,20x2,10M</t>
  </si>
  <si>
    <t xml:space="preserve"> 7.1.1.4 </t>
  </si>
  <si>
    <t xml:space="preserve"> CPU 3140 </t>
  </si>
  <si>
    <t>PORTA LISA DE CORRER SUSPENSA EM MADEIRA COM BATENTE</t>
  </si>
  <si>
    <t xml:space="preserve"> 7.1.1.5 </t>
  </si>
  <si>
    <t xml:space="preserve"> CPU 3141 </t>
  </si>
  <si>
    <t>PORTA COMPLETA MADEIRA 2 FL.1,60x2,10m LISA FER.VAI-E-VEM</t>
  </si>
  <si>
    <t xml:space="preserve"> 7.2 </t>
  </si>
  <si>
    <t>ESQUADRIAS DE ALUMÍNIO</t>
  </si>
  <si>
    <t xml:space="preserve"> 7.2.1 </t>
  </si>
  <si>
    <t>PORTAS DE ALUMÍNIO</t>
  </si>
  <si>
    <t xml:space="preserve"> 7.2.1.1 </t>
  </si>
  <si>
    <t xml:space="preserve"> 91338A </t>
  </si>
  <si>
    <t>PORTA DE ALUMÍNIO DE ABRIR COM LAMBRI, COM GUARNIÇÃO, FIXAÇÃO COM PARAFUSOS - FORNECIMENTO E INSTALAÇÃO. AF_12/2019</t>
  </si>
  <si>
    <t xml:space="preserve"> 7.2.1.2 </t>
  </si>
  <si>
    <t xml:space="preserve"> CPU 2537 </t>
  </si>
  <si>
    <t>PORTA VENEZIANA DE ABRIR EM ALUMÍNIO, SOB MEDIDA</t>
  </si>
  <si>
    <t xml:space="preserve"> 7.2.1.3 </t>
  </si>
  <si>
    <t xml:space="preserve"> CPU 2686 </t>
  </si>
  <si>
    <t>PORTA DE ALUMÍNIO ANODIZADO COM VIDRO, 3 FOLHAS, ABERTURA DE CORRER</t>
  </si>
  <si>
    <t xml:space="preserve"> 7.2.1.4 </t>
  </si>
  <si>
    <t xml:space="preserve"> CPU 2538 </t>
  </si>
  <si>
    <t>PORTA DE ABRIR EM TELA ONDULADA DE AÇO GALVANIZADO, COMPLETA</t>
  </si>
  <si>
    <t xml:space="preserve"> 7.2.1.5 </t>
  </si>
  <si>
    <t xml:space="preserve"> CPU 2541 </t>
  </si>
  <si>
    <t>PORTA ALUMINIO ANODIZADO NATURAL 1 FOLHA DE ABRIR</t>
  </si>
  <si>
    <t xml:space="preserve"> 7.2.1.6 </t>
  </si>
  <si>
    <t xml:space="preserve"> CPU 3164 </t>
  </si>
  <si>
    <t>PORTÃO/PORTA EM ALUMÍNIO COR N/B/P, DE ABRIR, 02 FLS, VAZADO, EM TUBO QUADRADO 3"X1.1/2" HORIZONTAIS E ENGRADADO E 1.1/2"X1.1/2" VERTICAIS, COM ESPAÇAMENTO DE 12CM.</t>
  </si>
  <si>
    <t xml:space="preserve"> 7.2.2 </t>
  </si>
  <si>
    <t>JANELAS DE ALUMÍNIO</t>
  </si>
  <si>
    <t xml:space="preserve"> 7.2.2.1 </t>
  </si>
  <si>
    <t xml:space="preserve"> 94569 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</si>
  <si>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</si>
  <si>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 xml:space="preserve"> 7.2.2.2 </t>
  </si>
  <si>
    <t xml:space="preserve"> 94573 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</si>
  <si>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</si>
  <si>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 xml:space="preserve"> 7.2.2.3 </t>
  </si>
  <si>
    <t xml:space="preserve"> 94570 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</si>
  <si>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</si>
  <si>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 xml:space="preserve"> 7.3 </t>
  </si>
  <si>
    <t>ESQUADRIAS METÁLICAS</t>
  </si>
  <si>
    <t xml:space="preserve"> 7.3.1 </t>
  </si>
  <si>
    <t>PORTAS METÁLICAS</t>
  </si>
  <si>
    <t xml:space="preserve"> 7.3.1.1 </t>
  </si>
  <si>
    <t xml:space="preserve"> CPU 2544 </t>
  </si>
  <si>
    <t>PORTA CORTA FOGO, DE ABRIR, 02 FOLHAS, EM CHAPA DE AÇO GALVANIZADO Nº24, BATENTE EM CHAPA Nº18, CLASSE 90, ISOLANTE EM MANTA CERÂMICA INCOMBUSTÍVEL E=5CM,DOBRADIÇAS TIPO HELICOIDAL EM AÇO 1010/1020, E FECHADURA REVERSÍVEL SEM CHAVE</t>
  </si>
  <si>
    <t xml:space="preserve"> 7.4 </t>
  </si>
  <si>
    <t>ACESSÓRIOS</t>
  </si>
  <si>
    <t xml:space="preserve"> 7.4.1 </t>
  </si>
  <si>
    <t xml:space="preserve"> CPU 2545 </t>
  </si>
  <si>
    <t>PUXADOR DUPLO EM AÇO INOXIDÁVEL, PARA PORTA DE MADEIRA, ALUMÍNIO OU VIDRO, DE 350 MM</t>
  </si>
  <si>
    <t xml:space="preserve"> 7.4.2 </t>
  </si>
  <si>
    <t xml:space="preserve"> CPU 2546 </t>
  </si>
  <si>
    <t>BARRA DE APOIO, RETA, FIXA, EM AÇO INOX, L=40CM, D=1 1/4", JACKWAL OU SIMILAR</t>
  </si>
  <si>
    <t xml:space="preserve"> 7.4.3 </t>
  </si>
  <si>
    <t xml:space="preserve"> CPU 2547 </t>
  </si>
  <si>
    <t>ALIZAR ALUMINIO PINTURA ELETROSTATICA BRANCA</t>
  </si>
  <si>
    <t xml:space="preserve"> 7.4.4 </t>
  </si>
  <si>
    <t xml:space="preserve"> CPU 2548 </t>
  </si>
  <si>
    <t>MOLA AEREA COM CALHA/BRACO DESLIZANTE</t>
  </si>
  <si>
    <t xml:space="preserve"> 7.4.5 </t>
  </si>
  <si>
    <t xml:space="preserve"> CPU 2549 </t>
  </si>
  <si>
    <t>FECHADURA COM MAÇANETA TIPO ALAVANCA EM AÇO INOXIDÁVEL, PARA PORTA EXTERNA</t>
  </si>
  <si>
    <t xml:space="preserve"> 7.4.6 </t>
  </si>
  <si>
    <t xml:space="preserve"> 100709 </t>
  </si>
  <si>
    <t>DOBRADIÇA EM AÇO/FERRO, 3" X 2 1/2", E=1,9 A 2MM, SEN ANEL, CROMADO OU ZINCADO, TAMPA BOLA, COM PARAFUSOS. AF_10/2025</t>
  </si>
  <si>
    <t xml:space="preserve"> 7.4.7 </t>
  </si>
  <si>
    <t xml:space="preserve"> CPU 2550 </t>
  </si>
  <si>
    <t>GUICHE COM REQUADRO EM MADEIRA DE LEI - VASADO</t>
  </si>
  <si>
    <t xml:space="preserve"> 8 </t>
  </si>
  <si>
    <t>REVESTIMENTO DE PAREDE</t>
  </si>
  <si>
    <t xml:space="preserve"> 8.1 </t>
  </si>
  <si>
    <t>REVESTIMENTO ARGAMASSADO</t>
  </si>
  <si>
    <t xml:space="preserve"> 8.1.1 </t>
  </si>
  <si>
    <t xml:space="preserve"> 87905 </t>
  </si>
  <si>
    <t>CHAPISCO APLICADO EM ALVENARIA (COM PRESENÇA DE VÃOS) E ESTRUTURAS DE CONCRETO DE FACHADA, COM COLHER DE PEDREIRO. ARGAMASSA TRAÇO 1:3 COM PREPARO EM BETONEIRA 400L. AF_10/2022</t>
  </si>
  <si>
    <t xml:space="preserve"> 8.1.2 </t>
  </si>
  <si>
    <t xml:space="preserve"> 104958 </t>
  </si>
  <si>
    <t>MASSA ÚNICA, EM ARGAMASSA TRAÇO 1:2:8 PREPARO MECÂNICO, APLICADA MANUALMENTE EM PAREDES INTERNAS DE AMBIENTES COM ÁREA MAIOR QUE 10M², E = 10MM, COM TALISCAS. AF_03/2024</t>
  </si>
  <si>
    <t xml:space="preserve"> 8.1.3 </t>
  </si>
  <si>
    <t xml:space="preserve"> 87553 </t>
  </si>
  <si>
    <t>EMBOÇO, EM ARGAMASSA TRAÇO 1:2:8, PREPARO MECÂNICO, APLICADO MANUALMENTE EM PAREDES INTERNAS DE AMBIENTES COM ÁREA MAIOR QUE 10M², E = 10MM, COM TALISCAS. AF_03/2024</t>
  </si>
  <si>
    <t xml:space="preserve"> 8.2 </t>
  </si>
  <si>
    <t>REVESTIMENTO CERÂMICO</t>
  </si>
  <si>
    <t xml:space="preserve"> 8.2.1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</si>
  <si>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</si>
  <si>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</si>
  <si>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9 </t>
  </si>
  <si>
    <t>REVESTIMENTO DE PISO INTERNO</t>
  </si>
  <si>
    <t xml:space="preserve"> 9.1 </t>
  </si>
  <si>
    <t xml:space="preserve"> 9.1.1 </t>
  </si>
  <si>
    <t xml:space="preserve"> 94995 </t>
  </si>
  <si>
    <t>EXECUÇÃO DE PASSEIO (CALÇADA) OU PISO DE CONCRETO COM CONCRETO MOLDADO IN LOCO, USINADO, ACABAMENTO CONVENCIONAL, ESPESSURA 8 CM, ARMADO. AF_08/2022</t>
  </si>
  <si>
    <t xml:space="preserve"> 9.1.2 </t>
  </si>
  <si>
    <t xml:space="preserve"> CPU 2552 </t>
  </si>
  <si>
    <t>REGULARIZAÇÃO DE BASE PARA REVEST. DE PISOS COM ARG. TRAÇO T4, ESP. MÉDIA = 2,5CM</t>
  </si>
  <si>
    <t xml:space="preserve"> 9.2 </t>
  </si>
  <si>
    <t>GRANILITE</t>
  </si>
  <si>
    <t xml:space="preserve"> 9.2.1 </t>
  </si>
  <si>
    <t xml:space="preserve"> CPU 2553 </t>
  </si>
  <si>
    <t>PISO ALTA RESISTENCIA, COLORIDO, E=10MM, APLICADO COM JUNTAS, POLIDO ATÉ O ESMERIL 400 E ENCERADO</t>
  </si>
  <si>
    <t xml:space="preserve"> 9.2.2 </t>
  </si>
  <si>
    <t xml:space="preserve"> CPU 2554 </t>
  </si>
  <si>
    <t>PISO ALTA RESISTÊNCIA OU INDUSTRIAL DE 12 MM, COMUM, COR CINZA, COM JUNTAS PLÁSTICAS, SEM POLIMENTO, ECCLUSIVE ARGAMASSA DE REGULARIZAÇÃO, APLICADO</t>
  </si>
  <si>
    <t xml:space="preserve"> 9.3 </t>
  </si>
  <si>
    <t>RODAPÉ</t>
  </si>
  <si>
    <t xml:space="preserve"> 9.3.1 </t>
  </si>
  <si>
    <t xml:space="preserve"> CPU 2555 </t>
  </si>
  <si>
    <t>RODAPÉ ALTA RESISTÊNCIA, H = 10 CM, MEIA-CANA</t>
  </si>
  <si>
    <t xml:space="preserve"> 10 </t>
  </si>
  <si>
    <t>REVESTIMENTO DE PISO EXTERNO</t>
  </si>
  <si>
    <t xml:space="preserve"> 10.1 </t>
  </si>
  <si>
    <t xml:space="preserve"> 10.1.1 </t>
  </si>
  <si>
    <t xml:space="preserve"> 94991 </t>
  </si>
  <si>
    <t>EXECUÇÃO DE PASSEIO (CALÇADA) OU PISO DE CONCRETO COM CONCRETO MOLDADO IN LOCO, USINADO C20, ACABAMENTO CONVENCIONAL, NÃO ARMADO. AF_08/2022</t>
  </si>
  <si>
    <t xml:space="preserve"> 11 </t>
  </si>
  <si>
    <t>REVESTIMENTO DE TETO</t>
  </si>
  <si>
    <t xml:space="preserve"> 11.1 </t>
  </si>
  <si>
    <t>FORRO</t>
  </si>
  <si>
    <t xml:space="preserve"> 11.1.1 </t>
  </si>
  <si>
    <t xml:space="preserve"> 96114 </t>
  </si>
  <si>
    <t>FORRO EM DRYWALL, PARA AMBIENTES COMERCIAIS, INCLUSIVE ESTRUTURA BIRECIONAL DE FIXAÇÃO. AF_08/2023_PS</t>
  </si>
  <si>
    <t xml:space="preserve"> 12 </t>
  </si>
  <si>
    <t>PINTURA</t>
  </si>
  <si>
    <t xml:space="preserve"> 12.1 </t>
  </si>
  <si>
    <t>PAREDES</t>
  </si>
  <si>
    <t xml:space="preserve"> 12.1.1 </t>
  </si>
  <si>
    <t xml:space="preserve"> 88485 </t>
  </si>
  <si>
    <t>FUNDO SELADOR ACRÍLICO, APLICAÇÃO MANUAL EM PAREDE, UMA DEMÃO. AF_04/2023</t>
  </si>
  <si>
    <t xml:space="preserve"> 12.1.2 </t>
  </si>
  <si>
    <t xml:space="preserve"> 88495 </t>
  </si>
  <si>
    <t>EMASSAMENTO COM MASSA LÁTEX, APLICAÇÃO EM PAREDE, UMA DEMÃO, LIXAMENTO MANUAL. AF_04/2023</t>
  </si>
  <si>
    <t xml:space="preserve"> 12.1.3 </t>
  </si>
  <si>
    <t xml:space="preserve"> 96130 </t>
  </si>
  <si>
    <t>APLICAÇÃO MANUAL DE MASSA ACRÍLICA EM PAREDES EXTERNAS DE CASAS, UMA DEMÃO. AF_03/2024</t>
  </si>
  <si>
    <t xml:space="preserve"> 12.1.4 </t>
  </si>
  <si>
    <t xml:space="preserve"> 104641 </t>
  </si>
  <si>
    <t>PINTURA LÁTEX ACRÍLICA ECONÔMICA, APLICAÇÃO MANUAL EM PAREDES, DUAS DEMÃOS. AF_04/2023</t>
  </si>
  <si>
    <t xml:space="preserve"> 12.1.5 </t>
  </si>
  <si>
    <t xml:space="preserve"> 95305 </t>
  </si>
  <si>
    <t>TEXTURA ACRÍLICA, APLICAÇÃO MANUAL EM PAREDE, UMA DEMÃO. AF_04/2023</t>
  </si>
  <si>
    <t xml:space="preserve"> 12.2 </t>
  </si>
  <si>
    <t>TETO</t>
  </si>
  <si>
    <t xml:space="preserve"> 12.2.1 </t>
  </si>
  <si>
    <t xml:space="preserve"> 88494 </t>
  </si>
  <si>
    <t>EMASSAMENTO COM MASSA LÁTEX, APLICAÇÃO EM TETO, UMA DEMÃO, LIXAMENTO MANUAL. AF_04/2023</t>
  </si>
  <si>
    <t xml:space="preserve"> 12.2.2 </t>
  </si>
  <si>
    <t xml:space="preserve"> 104639 </t>
  </si>
  <si>
    <t>PINTURA LÁTEX ACRÍLICA ECONÔMICA, APLICAÇÃO MANUAL EM TETO, DUAS DEMÃOS. AF_04/2023</t>
  </si>
  <si>
    <t xml:space="preserve"> 12.3 </t>
  </si>
  <si>
    <t xml:space="preserve"> 12.3.1 </t>
  </si>
  <si>
    <t xml:space="preserve"> 102197 </t>
  </si>
  <si>
    <t>PINTURA FUNDO NIVELADOR ALQUÍDICO BRANCO EM MADEIRA. AF_01/2021</t>
  </si>
  <si>
    <t xml:space="preserve"> 12.3.2 </t>
  </si>
  <si>
    <t xml:space="preserve"> 102219 </t>
  </si>
  <si>
    <t>PINTURA TINTA DE ACABAMENTO (PIGMENTADA) ESMALTE SINTÉTICO ACETINADO EM MADEIRA, 2 DEMÃOS. AF_01/2021</t>
  </si>
  <si>
    <t xml:space="preserve"> 13 </t>
  </si>
  <si>
    <t>MARMORARIA</t>
  </si>
  <si>
    <t xml:space="preserve"> 13.1 </t>
  </si>
  <si>
    <t xml:space="preserve"> CPU 2556 </t>
  </si>
  <si>
    <t>TAMPO/BANCADA EM GRANITO BRANCO SIENA, E=2CM</t>
  </si>
  <si>
    <t xml:space="preserve"> 14 </t>
  </si>
  <si>
    <t>LOUÇAS, METAIS E ACESSÓRIOS</t>
  </si>
  <si>
    <t xml:space="preserve"> 14.1 </t>
  </si>
  <si>
    <t>EQUIPAMENTOS</t>
  </si>
  <si>
    <t xml:space="preserve"> 14.1.1 </t>
  </si>
  <si>
    <t xml:space="preserve"> 100860 </t>
  </si>
  <si>
    <t>CHUVEIRO ELÉTRICO COMUM CORPO PLÁSTICO, TIPO DUCHA - FORNECIMENTO E INSTALAÇÃO. AF_02/2026</t>
  </si>
  <si>
    <t xml:space="preserve"> 14.2 </t>
  </si>
  <si>
    <t>LOUÇAS</t>
  </si>
  <si>
    <t xml:space="preserve"> 14.2.1 </t>
  </si>
  <si>
    <t xml:space="preserve"> 86932 </t>
  </si>
  <si>
    <t>BACIA SANITÁRIA COM CAIXA ACOPLADA LOUÇA BRANCA - PADRÃO MÉDIO, INCLUSO ENGATE FLEXÍVEL EM METAL CROMADO, 1/2" X 40 CM - FORNECIMENTO E INSTALAÇÃO. AF_02/2026</t>
  </si>
  <si>
    <t xml:space="preserve"> 14.2.2 </t>
  </si>
  <si>
    <t xml:space="preserve"> CPU 2897 </t>
  </si>
  <si>
    <t>BACIA SIFONADA COM CAIXA DE DESCARGA ACOPLADA E TAMPA - INFANTIL</t>
  </si>
  <si>
    <t xml:space="preserve"> 14.2.3 </t>
  </si>
  <si>
    <t xml:space="preserve"> 86939 </t>
  </si>
  <si>
    <t>LAVATÓRIO LOUÇA BRANCA COM COLUNA, *44 X 35* CM, PADRÃO POPULAR, INCLUSO SIFÃO FLEXÍVEL EM PVC, VÁLVULA E ENGATE FLEXÍVEL 30 CM EM PLÁSTICO E COM TORNEIRA CROMADA PADRÃO POPULAR - FORNECIMENTO E INSTALAÇÃO. AF_02/2026</t>
  </si>
  <si>
    <t xml:space="preserve"> 14.2.4 </t>
  </si>
  <si>
    <t xml:space="preserve"> 86919 </t>
  </si>
  <si>
    <t>TANQUE DE LOUÇA BRANCA COM COLUNA, 30L OU EQUIVALENTE, INCLUSO SIFÃO FLEXÍVEL EM PVC, VÁLVULA METÁLICA E TORNEIRA DE METAL CROMADO PADRÃO MÉDIO - FORNECIMENTO E INSTALAÇÃO. AF_02/2026</t>
  </si>
  <si>
    <t xml:space="preserve"> 14.2.5 </t>
  </si>
  <si>
    <t xml:space="preserve"> CPU 2557 </t>
  </si>
  <si>
    <t>LAVATÓRIO DE CANTO REF. L101 DECA OU EQUIVALENTE, INCLUSIVE VÁLVULA, SIFÃO E ENGATES CROMADOS, EXCLUSIVE TORNEIRA</t>
  </si>
  <si>
    <t xml:space="preserve"> 14.2.6 </t>
  </si>
  <si>
    <t xml:space="preserve"> 86901 </t>
  </si>
  <si>
    <t>CUBA DE EMBUTIR OVAL EM LOUÇA BRANCA, 35 X 50CM OU EQUIVALENTE - FORNECIMENTO E INSTALAÇÃO. AF_02/2026</t>
  </si>
  <si>
    <t xml:space="preserve"> 14.2.7 </t>
  </si>
  <si>
    <t xml:space="preserve"> CPU 3142 </t>
  </si>
  <si>
    <t>CUBA DE LOUÇA DE EMBUTIR REDONDA</t>
  </si>
  <si>
    <t xml:space="preserve"> 14.3 </t>
  </si>
  <si>
    <t>METAIS E ACESSÓRIOS</t>
  </si>
  <si>
    <t xml:space="preserve"> 14.3.1 </t>
  </si>
  <si>
    <t xml:space="preserve"> CPU 2558 </t>
  </si>
  <si>
    <t>TAMPO/BANCADA EM CONCRETO ARMADO, REVESTIDO EM AÇO INOXIDÁVEL FOSCO POLIDO</t>
  </si>
  <si>
    <t xml:space="preserve"> 14.3.2 </t>
  </si>
  <si>
    <t xml:space="preserve"> CPU 2559 </t>
  </si>
  <si>
    <t>FUNIL EXPURGO HOSPITALAR DE AÇO INOX 304  290X300MM E= 0,8MM SEM MESA PARA EMBUTIR - MIRNOX OU SIMILAR</t>
  </si>
  <si>
    <t xml:space="preserve"> 14.3.3 </t>
  </si>
  <si>
    <t xml:space="preserve"> 86900 </t>
  </si>
  <si>
    <t>CUBA DE EMBUTIR RETANGULAR DE AÇO INOXIDÁVEL, 46 X 30 X 12 CM - FORNECIMENTO E INSTALAÇÃO. AF_02/2026</t>
  </si>
  <si>
    <t xml:space="preserve"> 14.3.4 </t>
  </si>
  <si>
    <t xml:space="preserve"> 86913 </t>
  </si>
  <si>
    <t>TORNEIRA CROMADA 1/2" OU 3/4" PARA TANQUE, PADRÃO POPULAR - FORNECIMENTO E INSTALAÇÃO. AF_02/2026</t>
  </si>
  <si>
    <t xml:space="preserve"> 14.3.5 </t>
  </si>
  <si>
    <t xml:space="preserve"> CPU 2560 </t>
  </si>
  <si>
    <t>TORNEIRA CLÍNICA COM VOLANTE TIPO ALAVANCA</t>
  </si>
  <si>
    <t xml:space="preserve"> 14.3.6 </t>
  </si>
  <si>
    <t xml:space="preserve"> CPU 2561 </t>
  </si>
  <si>
    <t>TORNEIRA MISTURADOR CLÍNICA DE MESA COM AREJADOR ARTICULADO, ACIONAMENTO COTOVELO</t>
  </si>
  <si>
    <t xml:space="preserve"> 14.3.7 </t>
  </si>
  <si>
    <t xml:space="preserve"> CPU 2562 </t>
  </si>
  <si>
    <t>TORNEIRA DE MESA COM FECHAMENTO AUTOMÁTICO, LINHA DECAMATIC ECO, REF.1173.C, DECA OU SIMILAR</t>
  </si>
  <si>
    <t xml:space="preserve"> 14.3.8 </t>
  </si>
  <si>
    <t xml:space="preserve"> CPU 2563 </t>
  </si>
  <si>
    <t>DUCHA HIGIÊNICA COM REGISTRO, LINHA DREAM, REF. 1984.C87.ACT.CR, DA DECA OU SIMILAR</t>
  </si>
  <si>
    <t xml:space="preserve"> 14.3.9 </t>
  </si>
  <si>
    <t xml:space="preserve"> CPU 3143 </t>
  </si>
  <si>
    <t>BARRA DE APOIO, RETA, FIXA, EM AÇO INOX, L=80CM, D=1 1/4", JACKWAL OU SIMILAR</t>
  </si>
  <si>
    <t xml:space="preserve"> 14.3.10 </t>
  </si>
  <si>
    <t xml:space="preserve"> 14.3.11 </t>
  </si>
  <si>
    <t xml:space="preserve"> 100867 </t>
  </si>
  <si>
    <t>BARRA DE APOIO RETA, EM AÇO INOX POLIDO, COMPRIMENTO 70 CM, FIXADA NA PAREDE - FORNECIMENTO E INSTALAÇÃO. AF_02/2026</t>
  </si>
  <si>
    <t xml:space="preserve"> 14.3.12 </t>
  </si>
  <si>
    <t xml:space="preserve"> CPU 3165 </t>
  </si>
  <si>
    <t>BARRA DE APOIO RETA EM AÇO INOX 304 P/ PORTADORES DE NECESSIDADES ESPECIAIS (NBR 9050), LARGURA 60 CM</t>
  </si>
  <si>
    <t xml:space="preserve"> 14.3.13 </t>
  </si>
  <si>
    <t xml:space="preserve"> 100875 </t>
  </si>
  <si>
    <t>BANCO ARTICULADO, EM AÇO INOX, PARA PCD, FIXADO NA PAREDE - FORNECIMENTO E INSTALAÇÃO. AF_02/2026</t>
  </si>
  <si>
    <t xml:space="preserve"> 14.3.14 </t>
  </si>
  <si>
    <t xml:space="preserve"> CPU 2105 </t>
  </si>
  <si>
    <t>RALO SECO PVC QUADRADO 15x15 COM GRELHA</t>
  </si>
  <si>
    <t xml:space="preserve"> 14.3.15 </t>
  </si>
  <si>
    <t xml:space="preserve"> CPU 3144 </t>
  </si>
  <si>
    <t>ESTACAO DE CHAMADA DE LEITO,COM INTERRUPTOR DE EMBUTIR COM COMANDOS DE CHAMADAS,EMERGENCIA E PRESENCA,FIXADA SOBRE CAIXA 4"X4" EMBUTIDA NA PAREDE.FORNECIMENTO E COLOCACAO</t>
  </si>
  <si>
    <t xml:space="preserve"> 15 </t>
  </si>
  <si>
    <t>INSTALAÇÕES HIDROSSANITÁRIAS</t>
  </si>
  <si>
    <t xml:space="preserve"> 15.1 </t>
  </si>
  <si>
    <t>HIDRÁULICA</t>
  </si>
  <si>
    <t xml:space="preserve"> 15.1.1 </t>
  </si>
  <si>
    <t xml:space="preserve"> CPU 2565 </t>
  </si>
  <si>
    <t>ACOPLAMENTO RANHURADO EM FERRO FUNDIDO DN 60,3mm 2""</t>
  </si>
  <si>
    <t xml:space="preserve"> 15.1.2 </t>
  </si>
  <si>
    <t xml:space="preserve"> 103039 </t>
  </si>
  <si>
    <t>REGISTRO DE ESFERA, PVC, ROSCÁVEL, COM VOLANTE, 1 1/2" - FORNECIMENTO E INSTALAÇÃO. AF_08/2021</t>
  </si>
  <si>
    <t xml:space="preserve"> 15.1.3 </t>
  </si>
  <si>
    <t xml:space="preserve"> 94681 </t>
  </si>
  <si>
    <t>CURVA 90 GRAUS, PVC, SOLDÁVEL, DN 60 MM, INSTALADO EM RESERVAÇÃO PREDIAL DE ÁGUA - FORNECIMENTO E INSTALAÇÃO. AF_04/2024</t>
  </si>
  <si>
    <t xml:space="preserve"> 15.1.4 </t>
  </si>
  <si>
    <t xml:space="preserve"> 94662 </t>
  </si>
  <si>
    <t>ADAPTADOR CURTO COM BOLSA E ROSCA PARA REGISTRO, PVC, SOLDÁVEL, DN 50 MM X 1 1/2", INSTALADO EM RESERVAÇÃO PREDIAL DE ÁGUA - FORNECIMENTO E INSTALAÇÃO. AF_04/2024</t>
  </si>
  <si>
    <t xml:space="preserve"> 15.1.5 </t>
  </si>
  <si>
    <t xml:space="preserve"> 103986 </t>
  </si>
  <si>
    <t>CURVA 90 GRAUS, PVC, SOLDÁVEL, DN 50MM, INSTALADO EM RAMAL DE DISTRIBUIÇÃO DE ÁGUA - FORNECIMENTO E INSTALAÇÃO. AF_06/2022</t>
  </si>
  <si>
    <t xml:space="preserve"> 15.1.6 </t>
  </si>
  <si>
    <t xml:space="preserve"> 103979 </t>
  </si>
  <si>
    <t>TUBO, PVC, SOLDÁVEL, DE 50MM, INSTALADO EM RAMAL DE DISTRIBUIÇÃO DE ÁGUA - FORNECIMENTO E INSTALAÇÃO. AF_06/2022</t>
  </si>
  <si>
    <t xml:space="preserve"> 15.1.7 </t>
  </si>
  <si>
    <t xml:space="preserve"> 104008 </t>
  </si>
  <si>
    <t>TE DE REDUÇÃO, 90 GRAUS, PVC, SOLDÁVEL, DN 50 MM X 32 MM, INSTALADO EM RAMAL DE DISTRIBUIÇÃO DE ÁGUA - FORNECIMENTO E INSTALAÇÃO. AF_06/2022</t>
  </si>
  <si>
    <t xml:space="preserve"> 15.1.8 </t>
  </si>
  <si>
    <t xml:space="preserve"> CPU 2566 </t>
  </si>
  <si>
    <t>HIDRÔMETRO EM BRONZE, DIÂMETRO DE 40 MM (1 1/2´)</t>
  </si>
  <si>
    <t xml:space="preserve"> 15.1.9 </t>
  </si>
  <si>
    <t xml:space="preserve"> 89353 </t>
  </si>
  <si>
    <t>REGISTRO DE GAVETA BRUTO, LATÃO, ROSCÁVEL, 3/4" - FORNECIMENTO E INSTALAÇÃO. AF_08/2021</t>
  </si>
  <si>
    <t xml:space="preserve"> 15.1.10 </t>
  </si>
  <si>
    <t xml:space="preserve"> 94794 </t>
  </si>
  <si>
    <t>REGISTRO DE GAVETA BRUTO, LATÃO, ROSCÁVEL, 1 1/2", COM ACABAMENTO E CANOPLA CROMADOS - FORNECIMENTO E INSTALAÇÃO. AF_08/2021</t>
  </si>
  <si>
    <t xml:space="preserve"> 15.1.11 </t>
  </si>
  <si>
    <t xml:space="preserve"> 89987 </t>
  </si>
  <si>
    <t>REGISTRO DE GAVETA BRUTO, LATÃO, ROSCÁVEL, 3/4", COM ACABAMENTO E CANOPLA CROMADOS - FORNECIMENTO E INSTALAÇÃO. AF_08/2021</t>
  </si>
  <si>
    <t xml:space="preserve"> 15.1.12 </t>
  </si>
  <si>
    <t xml:space="preserve"> 89985 </t>
  </si>
  <si>
    <t>REGISTRO DE PRESSÃO BRUTO, LATÃO, ROSCÁVEL, 3/4", COM ACABAMENTO E CANOPLA CROMADOS - FORNECIMENTO E INSTALAÇÃO. AF_08/2021</t>
  </si>
  <si>
    <t xml:space="preserve"> 15.1.13 </t>
  </si>
  <si>
    <t xml:space="preserve"> 92365 </t>
  </si>
  <si>
    <t>TUBO DE AÇO GALVANIZADO COM COSTURA, CLASSE MÉDIA, DN 40 (1 1/2"), CONEXÃO ROSQUEADA, INSTALADO EM REDE DE ALIMENTAÇÃO PARA HIDRANTE - FORNECIMENTO E INSTALAÇÃO. AF_01/2026</t>
  </si>
  <si>
    <t xml:space="preserve"> 15.1.14 </t>
  </si>
  <si>
    <t xml:space="preserve"> 92336 </t>
  </si>
  <si>
    <t>TUBO DE AÇO GALVANIZADO COM COSTURA, CLASSE MÉDIA, CONEXÃO RANHURADA, DN 65 (2 1/2"), INSTALADO EM PRUMADAS - FORNECIMENTO E INSTALAÇÃO. AF_01/2026</t>
  </si>
  <si>
    <t xml:space="preserve"> 15.1.15 </t>
  </si>
  <si>
    <t xml:space="preserve"> 89373 </t>
  </si>
  <si>
    <t>LUVA DE REDUÇÃO, PVC, SOLDÁVEL, DN 25MM X 20MM, INSTALADO EM RAMAL OU SUB-RAMAL DE ÁGUA - FORNECIMENTO E INSTALAÇÃO. AF_06/2022</t>
  </si>
  <si>
    <t xml:space="preserve"> 15.1.16 </t>
  </si>
  <si>
    <t xml:space="preserve"> 89593 </t>
  </si>
  <si>
    <t>LUVA COM ROSCA, PVC, SOLDÁVEL, DN 50MM X 1.1/2, INSTALADO EM PRUMADA DE ÁGUA - FORNECIMENTO E INSTALAÇÃO. AF_06/2022</t>
  </si>
  <si>
    <t xml:space="preserve"> 15.1.17 </t>
  </si>
  <si>
    <t xml:space="preserve"> 94656 </t>
  </si>
  <si>
    <t>ADAPTADOR CURTO COM BOLSA E ROSCA PARA REGISTRO, PVC, SOLDÁVEL, DN 25 MM X 3/4", INSTALADO EM RESERVAÇÃO PREDIAL DE ÁGUA - FORNECIMENTO E INSTALAÇÃO. AF_04/2024</t>
  </si>
  <si>
    <t xml:space="preserve"> 15.1.18 </t>
  </si>
  <si>
    <t xml:space="preserve"> 104002 </t>
  </si>
  <si>
    <t>ADAPTADOR CURTO COM BOLSA E ROSCA PARA REGISTRO, PVC, SOLDÁVEL, DN 50MM X 1.1/4", INSTALADO EM RAMAL DE DISTRIBUIÇÃO DE ÁGUA - FORNECIMENTO E INSTALAÇÃO. AF_06/2022</t>
  </si>
  <si>
    <t xml:space="preserve"> 15.1.19 </t>
  </si>
  <si>
    <t xml:space="preserve"> 103966 </t>
  </si>
  <si>
    <t>BUCHA DE REDUÇÃO, LONGA, PVC, SOLDÁVEL, DN 50 X 25 MM, INSTALADO EM PRUMADA DE ÁGUA - FORNECIMENTO E INSTALAÇÃO. AF_06/2022</t>
  </si>
  <si>
    <t xml:space="preserve"> 15.1.20 </t>
  </si>
  <si>
    <t xml:space="preserve"> 89489 </t>
  </si>
  <si>
    <t>CURVA 90 GRAUS, PVC, SOLDÁVEL, DN 25MM, INSTALADO EM PRUMADA DE ÁGUA - FORNECIMENTO E INSTALAÇÃO. AF_06/2022</t>
  </si>
  <si>
    <t xml:space="preserve"> 15.1.21 </t>
  </si>
  <si>
    <t xml:space="preserve"> 89384 </t>
  </si>
  <si>
    <t>CURVA DE TRANSPOSIÇÃO, PVC, SOLDÁVEL, DN 25MM, INSTALADO EM RAMAL OU SUB-RAMAL DE ÁGUA FORNECIMENTO E INSTALAÇÃO. AF_06/2022</t>
  </si>
  <si>
    <t xml:space="preserve"> 15.1.22 </t>
  </si>
  <si>
    <t xml:space="preserve"> 89530 </t>
  </si>
  <si>
    <t>LUVA DE CORRER, PVC, SOLDÁVEL, DN 25MM, INSTALADO EM PRUMADA DE ÁGUA - FORNECIMENTO E INSTALAÇÃO. AF_06/2022</t>
  </si>
  <si>
    <t xml:space="preserve"> 15.1.23 </t>
  </si>
  <si>
    <t xml:space="preserve"> 89577 </t>
  </si>
  <si>
    <t>LUVA DE CORRER, PVC, SOLDÁVEL, DN 50MM, INSTALADO EM PRUMADA DE ÁGUA - FORNECIMENTO E INSTALAÇÃO. AF_06/2022</t>
  </si>
  <si>
    <t xml:space="preserve"> 15.1.24 </t>
  </si>
  <si>
    <t xml:space="preserve"> 89356 </t>
  </si>
  <si>
    <t>TUBO, PVC, SOLDÁVEL, DE 25MM, INSTALADO EM RAMAL OU SUB-RAMAL DE ÁGUA - FORNECIMENTO E INSTALAÇÃO. AF_06/2022</t>
  </si>
  <si>
    <t xml:space="preserve"> 15.1.25 </t>
  </si>
  <si>
    <t xml:space="preserve"> 89869 </t>
  </si>
  <si>
    <t>TE, PVC, SOLDÁVEL, DN 25MM, INSTALADO EM DRENO DE AR-CONDICIONADO - FORNECIMENTO E INSTALAÇÃO. AF_08/2022</t>
  </si>
  <si>
    <t xml:space="preserve"> 15.1.26 </t>
  </si>
  <si>
    <t xml:space="preserve"> 89627 </t>
  </si>
  <si>
    <t>TÊ DE REDUÇÃO, PVC, SOLDÁVEL, DN 50MM X 25MM, INSTALADO EM PRUMADA DE ÁGUA - FORNECIMENTO E INSTALAÇÃO. AF_06/2022</t>
  </si>
  <si>
    <t xml:space="preserve"> 15.1.27 </t>
  </si>
  <si>
    <t xml:space="preserve"> 89366 </t>
  </si>
  <si>
    <t>JOELHO 90 GRAUS COM BUCHA DE LATÃO, PVC, SOLDÁVEL, DN 25MM, X 3/4 INSTALADO EM RAMAL OU SUB-RAMAL DE ÁGUA - FORNECIMENTO E INSTALAÇÃO. AF_06/2022</t>
  </si>
  <si>
    <t xml:space="preserve"> 15.1.28 </t>
  </si>
  <si>
    <t xml:space="preserve"> 90373 </t>
  </si>
  <si>
    <t>JOELHO 90 GRAUS COM BUCHA DE LATÃO, PVC, SOLDÁVEL, DN 25MM, X 1/2 INSTALADO EM RAMAL OU SUB-RAMAL DE ÁGUA - FORNECIMENTO E INSTALAÇÃO. AF_06/2022</t>
  </si>
  <si>
    <t xml:space="preserve"> 15.1.29 </t>
  </si>
  <si>
    <t xml:space="preserve"> 89396 </t>
  </si>
  <si>
    <t>TÊ COM BUCHA DE LATÃO NA BOLSA CENTRAL, PVC, SOLDÁVEL, DN 25MM X 1/2, INSTALADO EM RAMAL OU SUB-RAMAL DE ÁGUA - FORNECIMENTO E INSTALAÇÃO. AF_06/2022</t>
  </si>
  <si>
    <t xml:space="preserve"> 15.1.30 </t>
  </si>
  <si>
    <t xml:space="preserve"> 94689 </t>
  </si>
  <si>
    <t>TÊ COM BUCHA DE LATÃO NA BOLSA CENTRAL, PVC, SOLDÁVEL, DN 25 MM X 3/4", INSTALADO EM RESERVAÇÃO PREDIAL DE ÁGUA - FORNECIMENTO E INSTALAÇÃO. AF_04/2024</t>
  </si>
  <si>
    <t xml:space="preserve"> 15.1.31 </t>
  </si>
  <si>
    <t xml:space="preserve"> CPU 2194 </t>
  </si>
  <si>
    <t>PRESSURIZADOR DE ÁGUA MAX PRESS 270 VF MONOFASICO 220V</t>
  </si>
  <si>
    <t xml:space="preserve"> 15.1.32 </t>
  </si>
  <si>
    <t xml:space="preserve"> CPU 3117 </t>
  </si>
  <si>
    <t>RESERVATÓRIO METALICO TIPO TAÇA EM AÇO PATINÁVEL - V=15M3-COLUNA SECA H=6M+FUNDAÇÃO+LOGOTIPO</t>
  </si>
  <si>
    <t xml:space="preserve"> 15.1.33 </t>
  </si>
  <si>
    <t xml:space="preserve"> 94490 </t>
  </si>
  <si>
    <t>REGISTRO DE ESFERA, PVC, SOLDÁVEL, COM VOLANTE, DN 32 MM - FORNECIMENTO E INSTALAÇÃO. AF_08/2021</t>
  </si>
  <si>
    <t xml:space="preserve"> 15.1.34 </t>
  </si>
  <si>
    <t xml:space="preserve"> CPU 2569 </t>
  </si>
  <si>
    <t>VÁLVULA DE RETENÇÃO HORIZONTAL EM BRONZE, DN= 1´</t>
  </si>
  <si>
    <t xml:space="preserve"> 15.1.35 </t>
  </si>
  <si>
    <t xml:space="preserve"> 89436 </t>
  </si>
  <si>
    <t>ADAPTADOR CURTO COM BOLSA E ROSCA PARA REGISTRO, PVC, SOLDÁVEL, DN 32MM X 1, INSTALADO EM RAMAL DE DISTRIBUIÇÃO DE ÁGUA - FORNECIMENTO E INSTALAÇÃO. AF_06/2022</t>
  </si>
  <si>
    <t xml:space="preserve"> 15.1.36 </t>
  </si>
  <si>
    <t xml:space="preserve"> 103948 </t>
  </si>
  <si>
    <t>BUCHA DE REDUÇÃO, CURTA, PVC, SOLDÁVEL, DN 32 X 25 MM, INSTALADO EM RAMAL OU SUB-RAMAL DE ÁGUA - FORNECIMENTO E INSTALAÇÃO. AF_06/2022</t>
  </si>
  <si>
    <t xml:space="preserve"> 15.1.37 </t>
  </si>
  <si>
    <t xml:space="preserve"> 89415 </t>
  </si>
  <si>
    <t>CURVA 90 GRAUS, PVC, SOLDÁVEL, DN 32MM, INSTALADO EM RAMAL DE DISTRIBUIÇÃO DE ÁGUA - FORNECIMENTO E INSTALAÇÃO. AF_06/2022</t>
  </si>
  <si>
    <t xml:space="preserve"> 15.1.38 </t>
  </si>
  <si>
    <t xml:space="preserve"> CPU 2568 </t>
  </si>
  <si>
    <t>FILTRO ´Y´ CORPO EM BRONZE, PRESSÃO DE SERVIÇO ATÉ 20,7 BAR (PN 20), DN= 1 1/2´</t>
  </si>
  <si>
    <t xml:space="preserve"> 15.1.39 </t>
  </si>
  <si>
    <t xml:space="preserve"> 89357 </t>
  </si>
  <si>
    <t>TUBO, PVC, SOLDÁVEL, DE 32MM, INSTALADO EM RAMAL OU SUB-RAMAL DE ÁGUA - FORNECIMENTO E INSTALAÇÃO. AF_06/2022</t>
  </si>
  <si>
    <t xml:space="preserve"> 15.1.40 </t>
  </si>
  <si>
    <t xml:space="preserve"> 89400 </t>
  </si>
  <si>
    <t>TÊ DE REDUÇÃO, PVC, SOLDÁVEL, DN 32MM X 25MM, INSTALADO EM RAMAL OU SUB-RAMAL DE ÁGUA - FORNECIMENTO E INSTALAÇÃO. AF_06/2022</t>
  </si>
  <si>
    <t xml:space="preserve"> 15.1.41 </t>
  </si>
  <si>
    <t xml:space="preserve"> CPU 2464 </t>
  </si>
  <si>
    <t>PRESSURIZADOR MAX PRESS 20E</t>
  </si>
  <si>
    <t xml:space="preserve"> 15.1.42 </t>
  </si>
  <si>
    <t xml:space="preserve"> CPU 2570 </t>
  </si>
  <si>
    <t>RESERVATÓRIO EM POLIETILENO DE ALTA DENSIDADE (CISTERNA) COM ANTIOXIDANTE E PROTEÇÃO CONTRA RAIOS ULTRAVIOLETA (UV) - CAPACIDADE DE 5.000 LITROS</t>
  </si>
  <si>
    <t>CJ</t>
  </si>
  <si>
    <t xml:space="preserve"> 15.2 </t>
  </si>
  <si>
    <t>SANITÁRIA</t>
  </si>
  <si>
    <t xml:space="preserve"> 15.2.1 </t>
  </si>
  <si>
    <t xml:space="preserve"> 99253 </t>
  </si>
  <si>
    <t>CAIXA ENTERRADA HIDRÁULICA RETANGULAR EM ALVENARIA COM TIJOLOS CERÂMICOS MACIÇOS, DIMENSÕES INTERNAS: 0,6X0,6X0,6 M PARA REDE DE DRENAGEM. AF_12/2020</t>
  </si>
  <si>
    <t xml:space="preserve"> 15.2.2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</si>
  <si>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</si>
  <si>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</si>
  <si>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15.2.3 </t>
  </si>
  <si>
    <t xml:space="preserve"> 89709 </t>
  </si>
  <si>
    <t>RALO SIFONADO, PVC, DN 100 X 40 MM, JUNTA SOLDÁVEL, FORNECIDO E INSTALADO EM RAMAL DE DESCARGA OU EM RAMAL DE ESGOTO SANITÁRIO. AF_08/2022</t>
  </si>
  <si>
    <t xml:space="preserve"> 15.2.4 </t>
  </si>
  <si>
    <t xml:space="preserve"> 86883 </t>
  </si>
  <si>
    <t>SIFÃO DO TIPO FLEXÍVEL EM PVC 1" X 1.1/2" - FORNECIMENTO E INSTALAÇÃO. AF_02/2026</t>
  </si>
  <si>
    <t xml:space="preserve"> 15.2.5 </t>
  </si>
  <si>
    <t xml:space="preserve"> 86882 </t>
  </si>
  <si>
    <t>SIFÃO DO TIPO GARRAFA/COPO EM PVC 1.1/4" X 1.1/2" - FORNECIMENTO E INSTALAÇÃO. AF_02/2026</t>
  </si>
  <si>
    <t xml:space="preserve"> 15.2.6 </t>
  </si>
  <si>
    <t xml:space="preserve"> 86879 </t>
  </si>
  <si>
    <t>VÁLVULA EM PLÁSTICO 1" PARA PIA, TANQUE OU LAVATÓRIO, COM OU SEM LADRÃO - FORNECIMENTO E INSTALAÇÃO. AF_02/2026</t>
  </si>
  <si>
    <t xml:space="preserve"> 15.2.7 </t>
  </si>
  <si>
    <t xml:space="preserve"> 104063 </t>
  </si>
  <si>
    <t>CURVA LONGA, 45 GRAUS, PVC OCRE, JUNTA ELÁSTICA, DN 100 MM, PARA COLETOR PREDIAL DE ESGOTO. AF_06/2022</t>
  </si>
  <si>
    <t xml:space="preserve"> 15.2.8 </t>
  </si>
  <si>
    <t xml:space="preserve"> 89811 </t>
  </si>
  <si>
    <t>CURVA CURTA 90 GRAUS, PVC, SERIE NORMAL, ESGOTO PREDIAL, DN 100 MM, JUNTA ELÁSTICA, FORNECIDO E INSTALADO EM PRUMADA DE ESGOTO SANITÁRIO OU VENTILAÇÃO. AF_08/2022</t>
  </si>
  <si>
    <t xml:space="preserve"> 15.2.9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</si>
  <si>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</si>
  <si>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</si>
  <si>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15.2.10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</si>
  <si>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</si>
  <si>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</si>
  <si>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15.2.11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</si>
  <si>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</si>
  <si>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</si>
  <si>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15.2.12 </t>
  </si>
  <si>
    <t xml:space="preserve"> 89739 </t>
  </si>
  <si>
    <t>JOELHO 45 GRAUS, PVC, SERIE NORMAL, ESGOTO PREDIAL, DN 75 MM, JUNTA ELÁSTICA, FORNECIDO E INSTALADO EM RAMAL DE DESCARGA OU RAMAL DE ESGOTO SANITÁRIO. AF_08/2022</t>
  </si>
  <si>
    <t xml:space="preserve"> 15.2.13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</si>
  <si>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</si>
  <si>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</si>
  <si>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15.2.14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</si>
  <si>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</si>
  <si>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</si>
  <si>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15.2.15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</si>
  <si>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</si>
  <si>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</si>
  <si>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15.2.16 </t>
  </si>
  <si>
    <t xml:space="preserve"> 104347 </t>
  </si>
  <si>
    <t>JUNÇÃO DE REDUCAO INVERTIDA, PVC, SÉRIE NORMAL, ESGOTO PREDIAL, DN 100 X 75 MM, JUNTA ELÁSTICA, FORNECIDO E INSTALADO EM RAMAL DE DESCARGA OU RAMAL DE ESGOTO SANITÁRIO. AF_08/2022</t>
  </si>
  <si>
    <t xml:space="preserve"> 15.2.17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</si>
  <si>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</si>
  <si>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</si>
  <si>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15.2.18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</si>
  <si>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</si>
  <si>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</si>
  <si>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15.2.19 </t>
  </si>
  <si>
    <t xml:space="preserve"> 104350 </t>
  </si>
  <si>
    <t>JUNÇÃO DE REDUÇÃO INVERTIDA, PVC, SÉRIE NORMAL, ESGOTO PREDIAL, DN 75 X 50 MM, JUNTA ELÁSTICA, FORNECIDO E INSTALADO EM PRUMADA DE ESGOTO SANITÁRIO OU VENTILAÇÃO. AF_08/2022</t>
  </si>
  <si>
    <t xml:space="preserve"> 15.2.20 </t>
  </si>
  <si>
    <t xml:space="preserve"> 89795 </t>
  </si>
  <si>
    <t>JUNÇÃO SIMPLES, PVC, SERIE NORMAL, ESGOTO PREDIAL, DN 75 X 75 MM, JUNTA ELÁSTICA, FORNECIDO E INSTALADO EM RAMAL DE DESCARGA OU RAMAL DE ESGOTO SANITÁRIO. AF_08/2022</t>
  </si>
  <si>
    <t xml:space="preserve"> 15.2.21 </t>
  </si>
  <si>
    <t xml:space="preserve"> 89549 </t>
  </si>
  <si>
    <t>REDUÇÃO EXCÊNTRICA, PVC, SERIE R, ÁGUA PLUVIAL, DN 75 X 50 MM, JUNTA ELÁSTICA, FORNECIDO E INSTALADO EM RAMAL DE ENCAMINHAMENTO. AF_06/2022</t>
  </si>
  <si>
    <t xml:space="preserve"> 15.2.22 </t>
  </si>
  <si>
    <t xml:space="preserve"> CPU 2574 </t>
  </si>
  <si>
    <t>TUBO DE PVC RÍGIDO PXB COM VIROLA E ANEL DE BORRACHA, LINHA ESGOTO SÉRIE REFORÇADA ´R´, DN= 100 MM, INCLUSIVE CONEXÕES</t>
  </si>
  <si>
    <t xml:space="preserve"> 15.2.23 </t>
  </si>
  <si>
    <t xml:space="preserve"> CPU 2576 </t>
  </si>
  <si>
    <t>TUBO DE PVC RÍGIDO PXB COM VIROLA E ANEL DE BORRACHA, LINHA ESGOTO SÉRIE REFORÇADA ´R´, DN= 50 MM, INCLUSIVE CONEXÕES</t>
  </si>
  <si>
    <t xml:space="preserve"> 15.2.24 </t>
  </si>
  <si>
    <t xml:space="preserve"> CPU 2577 </t>
  </si>
  <si>
    <t>TUBO DE PVC RÍGIDO PXB COM VIROLA E ANEL DE BORRACHA, LINHA ESGOTO SÉRIE REFORÇADA ´R´, DN= 75 MM, INCLUSIVE CONEXÕES</t>
  </si>
  <si>
    <t xml:space="preserve"> 15.2.25 </t>
  </si>
  <si>
    <t xml:space="preserve"> CPU 2578 </t>
  </si>
  <si>
    <t>TUBO DE PVC RÍGIDO SOLDÁVEL MARROM, DN= 40 MM, (1 1/4´), INCLUSIVE CONEXÕES</t>
  </si>
  <si>
    <t xml:space="preserve"> 15.2.26 </t>
  </si>
  <si>
    <t xml:space="preserve"> CPU 2579 </t>
  </si>
  <si>
    <t>TUBO DE PVC RÍGIDO BRANCO, PONTAS LISAS, SOLDÁVEL, LINHA ESGOTO SÉRIE NORMAL, DN= 40 MM, INCLUSIVE CONEXÕES</t>
  </si>
  <si>
    <t xml:space="preserve"> 15.2.27 </t>
  </si>
  <si>
    <t xml:space="preserve"> CPU 2586 </t>
  </si>
  <si>
    <t>TUBO DE PVC RÍGIDO, PONTAS LISAS, SOLDÁVEL, LINHA ESGOTO SÉRIE REFORÇADA ´R´, DN= 40 MM, INCLUSIVE CONEXÕES</t>
  </si>
  <si>
    <t xml:space="preserve"> 15.2.28 </t>
  </si>
  <si>
    <t xml:space="preserve"> CPU 3147 </t>
  </si>
  <si>
    <t>VEDAÇÃO PARA SAÍDA DE VASO SANITÁRIO EM  PVC RÍGIDO SOLDÁVEL, PARA ESGOTO PRIMÁRIO, DIÂM = 100MM</t>
  </si>
  <si>
    <t xml:space="preserve"> 15.2.29 </t>
  </si>
  <si>
    <t xml:space="preserve"> 15.2.30 </t>
  </si>
  <si>
    <t xml:space="preserve"> 104014 </t>
  </si>
  <si>
    <t>BUCHA DE REDUÇÃO, LONGA, PVC, SOLDÁVEL, DN 40 X 25 MM, INSTALADO EM RAMAL DE DISTRIBUIÇÃO DE ÁGUA - FORNECIMENTO E INSTALAÇÃO. AF_06/2022</t>
  </si>
  <si>
    <t xml:space="preserve"> 15.2.31 </t>
  </si>
  <si>
    <t xml:space="preserve"> 15.2.32 </t>
  </si>
  <si>
    <t xml:space="preserve"> 89408 </t>
  </si>
  <si>
    <t>JOELHO 90 GRAUS, PVC, SOLDÁVEL, DN 25MM, INSTALADO EM RAMAL DE DISTRIBUIÇÃO DE ÁGUA - FORNECIMENTO E INSTALAÇÃO. AF_06/2022</t>
  </si>
  <si>
    <t xml:space="preserve"> 15.2.33 </t>
  </si>
  <si>
    <t xml:space="preserve"> 15.2.34 </t>
  </si>
  <si>
    <t xml:space="preserve"> CPU 3166 </t>
  </si>
  <si>
    <t>CAIXA DE GORDURA EM PVC 300MM</t>
  </si>
  <si>
    <t xml:space="preserve"> 15.3 </t>
  </si>
  <si>
    <t>PLUVIAL</t>
  </si>
  <si>
    <t xml:space="preserve"> 15.3.1 </t>
  </si>
  <si>
    <t xml:space="preserve"> CPU 2591 </t>
  </si>
  <si>
    <t>CAIXA DE PASSAGEM EM ALVENARIA DE TIJOLOS MACIÇOS ESP. = 0,12M,  DIM. INT. = 0.50 X 0.50 X 0.60M, COM GRELHA DE FERRO FUNDIDO</t>
  </si>
  <si>
    <t>un</t>
  </si>
  <si>
    <t xml:space="preserve"> 15.3.2 </t>
  </si>
  <si>
    <t xml:space="preserve"> 97961 </t>
  </si>
  <si>
    <t>CAIXA PARA BOCA DE LOBO COMBINADA COM GRELHA RETANGULAR, EM ALVENARIA COM BLOCOS DE CONCRETO, DIMENSÕES INTERNAS: 1,3X1X1,2 M. AF_12/2020</t>
  </si>
  <si>
    <t xml:space="preserve"> 15.3.3 </t>
  </si>
  <si>
    <t xml:space="preserve"> CPU 2857 </t>
  </si>
  <si>
    <t>RALO HEMISFERICO 100mm PVC (RALO ABACAXI)</t>
  </si>
  <si>
    <t xml:space="preserve"> 15.3.4 </t>
  </si>
  <si>
    <t xml:space="preserve"> 15.3.5 </t>
  </si>
  <si>
    <t xml:space="preserve"> 15.3.6 </t>
  </si>
  <si>
    <t xml:space="preserve"> 15.3.7 </t>
  </si>
  <si>
    <t xml:space="preserve"> CPU 3083 </t>
  </si>
  <si>
    <t>TUBO PVC RÍGIDO, TIPO COLETOR ESGOTO, JUNTA ELÁSTICA, DN= 100 MM, INCLUSIVE CONEXÕES</t>
  </si>
  <si>
    <t xml:space="preserve"> 15.3.8 </t>
  </si>
  <si>
    <t xml:space="preserve"> CPU 2838 </t>
  </si>
  <si>
    <t>TUBO PVC RÍGIDO, TIPO COLETOR ESGOTO, JUNTA ELÁSTICA, DN= 150 MM, INCLUSIVE CONEXÕES</t>
  </si>
  <si>
    <t xml:space="preserve"> 15.3.9 </t>
  </si>
  <si>
    <t xml:space="preserve"> CPU 2092 </t>
  </si>
  <si>
    <t>CURVA PVC PARA REDE COLETOR ESGOTO, EB-644, 45 GR, 200 MM, COM JUNTA ELASTICA.</t>
  </si>
  <si>
    <t xml:space="preserve"> 15.3.10 </t>
  </si>
  <si>
    <t xml:space="preserve"> 90696 </t>
  </si>
  <si>
    <t>TUBO DE PVC PARA REDE COLETORA DE ESGOTO DE PAREDE MACIÇA, DN 200 MM, JUNTA ELÁSTICA - FORNECIMENTO E ASSENTAMENTO. AF_01/2021</t>
  </si>
  <si>
    <t xml:space="preserve"> 15.3.11 </t>
  </si>
  <si>
    <t xml:space="preserve"> 89363 </t>
  </si>
  <si>
    <t>JOELHO 45 GRAUS, PVC, SOLDÁVEL, DN 25MM, INSTALADO EM RAMAL OU SUB-RAMAL DE ÁGUA - FORNECIMENTO E INSTALAÇÃO. AF_06/2022</t>
  </si>
  <si>
    <t xml:space="preserve"> 15.3.12 </t>
  </si>
  <si>
    <t xml:space="preserve"> 15.3.13 </t>
  </si>
  <si>
    <t xml:space="preserve"> 15.3.14 </t>
  </si>
  <si>
    <t xml:space="preserve"> 15.3.15 </t>
  </si>
  <si>
    <t xml:space="preserve"> 15.3.16 </t>
  </si>
  <si>
    <t xml:space="preserve"> 15.3.17 </t>
  </si>
  <si>
    <t xml:space="preserve"> 15.3.18 </t>
  </si>
  <si>
    <t xml:space="preserve"> 89825 </t>
  </si>
  <si>
    <t>TE, PVC, SERIE NORMAL, ESGOTO PREDIAL, DN 50 X 50 MM, JUNTA ELÁSTICA, FORNECIDO E INSTALADO EM PRUMADA DE ESGOTO SANITÁRIO OU VENTILAÇÃO. AF_08/2022</t>
  </si>
  <si>
    <t xml:space="preserve"> 15.4 </t>
  </si>
  <si>
    <t>PREVENÇÃO E COMBATE A INCÊNDIO (PCI)</t>
  </si>
  <si>
    <t xml:space="preserve"> 15.4.1 </t>
  </si>
  <si>
    <t xml:space="preserve"> CPU 2592 </t>
  </si>
  <si>
    <t>PLACA DE SINALIZACAO, FOTOLUMINESCENTE, EM PVC , COM LOGOTIPO "CUIDADO RISCO DE CHOQUE ELÉTRICO"- PLACA E5</t>
  </si>
  <si>
    <t xml:space="preserve"> 15.4.2 </t>
  </si>
  <si>
    <t xml:space="preserve"> 101910 </t>
  </si>
  <si>
    <t>EXTINTOR DE INCÊNDIO PORTÁTIL COM CARGA DE PQS DE 8 KG, CLASSE BC - FORNECIMENTO E INSTALAÇÃO. AF_01/2026_PE</t>
  </si>
  <si>
    <t xml:space="preserve"> 15.4.3 </t>
  </si>
  <si>
    <t xml:space="preserve"> CPU 2593 </t>
  </si>
  <si>
    <t>PLACA DE SINALIZACAO, FOTOLUMINESCENTE, EM PVC , COM LOGOTIPO "EXTINTOR DE INCÊNDIO PORTÁTIL"- PLACA E5</t>
  </si>
  <si>
    <t xml:space="preserve"> 15.4.4 </t>
  </si>
  <si>
    <t xml:space="preserve"> CPU 2594 </t>
  </si>
  <si>
    <t>PLACA DE SINALIZAÇÃO EM PVC PARA AMBIENTES</t>
  </si>
  <si>
    <t xml:space="preserve"> 15.4.5 </t>
  </si>
  <si>
    <t xml:space="preserve"> CPU 2595 </t>
  </si>
  <si>
    <t>PLACA DE SINALIZACAO DE SEGURANCA CONTRA INCENDIO, FOTOLUMINESCENTE, RETANGULAR, *20 X 40* CM, EM PVC *2* MM ANTI-CHAMAS (SIMBOLOS, CORES E PICTOGRAMAS CONFORME NBR 13434)</t>
  </si>
  <si>
    <t xml:space="preserve"> 15.4.6 </t>
  </si>
  <si>
    <t xml:space="preserve"> CPU 2596 </t>
  </si>
  <si>
    <t>PLACA DE SINALIZAÇÃO EM PVC, COM INDICAÇÃO DE PROIBIÇÃO NORMATIVA</t>
  </si>
  <si>
    <t xml:space="preserve"> 15.4.7 </t>
  </si>
  <si>
    <t xml:space="preserve"> CPU 2598 </t>
  </si>
  <si>
    <t>PLACA DE SINALIZACAO, FOTOLUMINESCENTE, 38X19 CM, EM PVC , COM SETA INDICATIVA DE SENTIDO (ESQUERDA OU DIREITA) DE SAÍDA DE EMERGÊNCIA- PLACA S2</t>
  </si>
  <si>
    <t xml:space="preserve"> 15.4.8 </t>
  </si>
  <si>
    <t xml:space="preserve"> CPU 2847 </t>
  </si>
  <si>
    <t>LUMINARIA DE EMERGENCIA 30 LEDS BIVOLT LDE INTELBRAS</t>
  </si>
  <si>
    <t xml:space="preserve"> 15.4.9 </t>
  </si>
  <si>
    <t xml:space="preserve"> CPU 2648 </t>
  </si>
  <si>
    <t>BLOCO AUTÔNOMO DE ILUMINAÇÃO DE EMERGÊNCIA LED, COM AUTONOMIA MÍNIMA DE 3 HORAS, FLUXO LUMINOSO DE 2.000 ATÉ 3.000 LÚMENS, EQUIPADO COM 2 FARÓIS</t>
  </si>
  <si>
    <t xml:space="preserve"> 15.4.10 </t>
  </si>
  <si>
    <t xml:space="preserve"> CPU 2599 </t>
  </si>
  <si>
    <t>ABRIGO DE SOBREPOR EM CHAPA DE AÇO CARBONO PINTADO COM TINTA A BASE DE EPOXI VERMELHA, DIMENSÕES 75X35X25CM</t>
  </si>
  <si>
    <t xml:space="preserve"> 15.4.11 </t>
  </si>
  <si>
    <t xml:space="preserve"> CPU 2600 </t>
  </si>
  <si>
    <t>PLACA DE SINALIZAÇÃO DE SEGURANÇA CODIGO 14 - 315/158(NBR 13.434); CÓDIGO S3(NT 14/2010-ES) ("SAIDA DE EMERGÊNCIA" - SETA VERTICAL)</t>
  </si>
  <si>
    <t xml:space="preserve"> 15.4.12 </t>
  </si>
  <si>
    <t xml:space="preserve"> CPU 2601 </t>
  </si>
  <si>
    <t>PLACA FOTOLUMINESCENTE DE SINALIZACAO DE SEGURANCA CONTRA IN CENDIO,PARA EQUIPAMENTOS DE COMBATE A INCENDIO E ALARME,EM P VC ANTICHAMA,DIMENSOES APROXIMADAS DE (20X15)CM,CONFORME ABN T NBR 16820.FORNECIMENTO E COLOCACAO</t>
  </si>
  <si>
    <t xml:space="preserve"> 16 </t>
  </si>
  <si>
    <t>INSTALAÇÕES ELÉTRICAS</t>
  </si>
  <si>
    <t xml:space="preserve"> 16.1 </t>
  </si>
  <si>
    <t>INFRAESTRUTURA</t>
  </si>
  <si>
    <t xml:space="preserve"> 16.1.1 </t>
  </si>
  <si>
    <t xml:space="preserve"> CPU 2602 </t>
  </si>
  <si>
    <t>BUCHA COM ARRUELA EM LIGA ESPECIAL ZAMAK P/ELETRODUTO 32MM, D=1 1/4"</t>
  </si>
  <si>
    <t xml:space="preserve"> 16.1.2 </t>
  </si>
  <si>
    <t xml:space="preserve"> 91940 </t>
  </si>
  <si>
    <t>CAIXA RETANGULAR 4" X 2" MÉDIA (1,30 M DO PISO), PVC, INSTALADA EM PAREDE - FORNECIMENTO E INSTALAÇÃO. AF_03/2023</t>
  </si>
  <si>
    <t xml:space="preserve"> 16.1.3 </t>
  </si>
  <si>
    <t xml:space="preserve"> 91943 </t>
  </si>
  <si>
    <t>CAIXA RETANGULAR 4" X 4" MÉDIA (1,30 M DO PISO), PVC, INSTALADA EM PAREDE - FORNECIMENTO E INSTALAÇÃO. AF_03/2023</t>
  </si>
  <si>
    <t xml:space="preserve"> 16.1.4 </t>
  </si>
  <si>
    <t xml:space="preserve"> 91937 </t>
  </si>
  <si>
    <t>CAIXA OCTOGONAL 3" X 3", PVC, INSTALADA EM LAJE - FORNECIMENTO E INSTALAÇÃO. AF_03/2023</t>
  </si>
  <si>
    <t xml:space="preserve"> 16.1.5 </t>
  </si>
  <si>
    <t xml:space="preserve"> 92868 </t>
  </si>
  <si>
    <t>CAIXA RETANGULAR 4" X 2" MÉDIA (1,30 M DO PISO), METÁLICA, INSTALADA EM PAREDE - FORNECIMENTO E INSTALAÇÃO. AF_03/2023</t>
  </si>
  <si>
    <t xml:space="preserve"> 16.1.6 </t>
  </si>
  <si>
    <t xml:space="preserve"> 91920 </t>
  </si>
  <si>
    <t>CURVA 90 GRAUS PARA ELETRODUTO, PVC, ROSCÁVEL, DN 40 MM (1 1/4"), PARA CIRCUITOS TERMINAIS, INSTALADA EM PAREDE - FORNECIMENTO E INSTALAÇÃO. AF_03/2023</t>
  </si>
  <si>
    <t xml:space="preserve"> 16.1.7 </t>
  </si>
  <si>
    <t xml:space="preserve"> CPU 2678 </t>
  </si>
  <si>
    <t>LEITOS - PORCA E ARRUELA 1/4""</t>
  </si>
  <si>
    <t xml:space="preserve"> 16.1.8 </t>
  </si>
  <si>
    <t xml:space="preserve"> CPU 2604 </t>
  </si>
  <si>
    <t>LEITOS - PORCA E ARRUELA 3/8""</t>
  </si>
  <si>
    <t xml:space="preserve"> 16.1.9 </t>
  </si>
  <si>
    <t xml:space="preserve"> CPU 2699 </t>
  </si>
  <si>
    <t>CHUMBADOR 3/8"" X 2.1/2"" COM PARAFUSO CBA/CB/CBT ZINCADO</t>
  </si>
  <si>
    <t xml:space="preserve"> 16.1.10 </t>
  </si>
  <si>
    <t xml:space="preserve"> CPU 2606 </t>
  </si>
  <si>
    <t>PARAFUSO LENTILHA 42x13MM COM PORCA E ARRUELA</t>
  </si>
  <si>
    <t xml:space="preserve"> 16.1.11 </t>
  </si>
  <si>
    <t xml:space="preserve"> CPU 2607 </t>
  </si>
  <si>
    <t>SUPORTE PARA FIXACAO FITA ALUMINIO OU CABO COBRE NU</t>
  </si>
  <si>
    <t xml:space="preserve"> 16.1.12 </t>
  </si>
  <si>
    <t xml:space="preserve"> CPU 2608 </t>
  </si>
  <si>
    <t>VERGALHAO ACO GALV C/OM ROSCA TOTAL PARA PERFILADO 1/4""</t>
  </si>
  <si>
    <t xml:space="preserve"> 16.1.13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</si>
  <si>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</si>
  <si>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</si>
  <si>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16.1.14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</si>
  <si>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</si>
  <si>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</si>
  <si>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16.1.15 </t>
  </si>
  <si>
    <t xml:space="preserve"> 91935 </t>
  </si>
  <si>
    <t>CABO DE COBRE FLEXÍVEL ISOLADO, 16 MM², ANTI-CHAMA 0,6/1,0 KV, PARA CIRCUITOS TERMINAIS - FORNECIMENTO E INSTALAÇÃO. AF_03/2023</t>
  </si>
  <si>
    <t xml:space="preserve"> 16.1.16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</si>
  <si>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</si>
  <si>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</si>
  <si>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16.1.17 </t>
  </si>
  <si>
    <t xml:space="preserve"> 91932 </t>
  </si>
  <si>
    <t>CABO DE COBRE FLEXÍVEL ISOLADO, 10 MM², ANTI-CHAMA 450/750 V, PARA CIRCUITOS TERMINAIS - FORNECIMENTO E INSTALAÇÃO. AF_03/2023</t>
  </si>
  <si>
    <t xml:space="preserve"> 16.1.18 </t>
  </si>
  <si>
    <t xml:space="preserve"> 91934 </t>
  </si>
  <si>
    <t>CABO DE COBRE FLEXÍVEL ISOLADO, 16 MM², ANTI-CHAMA 450/750 V, PARA CIRCUITOS TERMINAIS - FORNECIMENTO E INSTALAÇÃO. AF_03/2023</t>
  </si>
  <si>
    <t xml:space="preserve"> 16.1.19 </t>
  </si>
  <si>
    <t xml:space="preserve"> 101888 </t>
  </si>
  <si>
    <t>CABO DE COBRE ISOLADO, 25 MM², ANTI-CHAMA 450/750 V, INSTALADO EM ELETROCALHA OU PERFILADO - FORNECIMENTO E INSTALAÇÃO. AF_07/2025</t>
  </si>
  <si>
    <t xml:space="preserve"> 16.1.20 </t>
  </si>
  <si>
    <t xml:space="preserve"> 91924 </t>
  </si>
  <si>
    <t>CABO DE COBRE FLEXÍVEL ISOLADO, 1,5 MM², ANTI-CHAMA 450/750 V, PARA CIRCUITOS TERMINAIS - FORNECIMENTO E INSTALAÇÃO. AF_03/2023</t>
  </si>
  <si>
    <t xml:space="preserve"> 16.1.21 </t>
  </si>
  <si>
    <t xml:space="preserve"> 91926 </t>
  </si>
  <si>
    <t>CABO DE COBRE FLEXÍVEL ISOLADO, 2,5 MM², ANTI-CHAMA 450/750 V, PARA CIRCUITOS TERMINAIS - FORNECIMENTO E INSTALAÇÃO. AF_03/2023</t>
  </si>
  <si>
    <t xml:space="preserve"> 16.1.22 </t>
  </si>
  <si>
    <t xml:space="preserve"> 91928 </t>
  </si>
  <si>
    <t>CABO DE COBRE FLEXÍVEL ISOLADO, 4 MM², ANTI-CHAMA 450/750 V, PARA CIRCUITOS TERMINAIS - FORNECIMENTO E INSTALAÇÃO. AF_03/2023</t>
  </si>
  <si>
    <t xml:space="preserve"> 16.1.23 </t>
  </si>
  <si>
    <t xml:space="preserve"> 91930 </t>
  </si>
  <si>
    <t>CABO DE COBRE FLEXÍVEL ISOLADO, 6 MM², ANTI-CHAMA 450/750 V, PARA CIRCUITOS TERMINAIS - FORNECIMENTO E INSTALAÇÃO. AF_03/2023</t>
  </si>
  <si>
    <t xml:space="preserve"> 16.1.24 </t>
  </si>
  <si>
    <t xml:space="preserve"> 97886 </t>
  </si>
  <si>
    <t>CAIXA ENTERRADA ELÉTRICA RETANGULAR, EM ALVENARIA COM TIJOLOS CERÂMICOS MACIÇOS, FUNDO COM BRITA, DIMENSÕES INTERNAS: 0,3X0,3X0,3 M. AF_12/2020</t>
  </si>
  <si>
    <t xml:space="preserve"> 16.1.25 </t>
  </si>
  <si>
    <t xml:space="preserve"> CPU 2611 </t>
  </si>
  <si>
    <t>CAIXA DE PASSAGEM DE ACO C/ TAMPA APARAFUSADA 302X302X120</t>
  </si>
  <si>
    <t xml:space="preserve"> 16.1.26 </t>
  </si>
  <si>
    <t xml:space="preserve"> 91963 </t>
  </si>
  <si>
    <t>INTERRUPTOR SIMPLES (1 MÓDULO) COM INTERRUPTOR PARALELO (2 MÓDULOS), 10A/250V, INCLUINDO SUPORTE E PLACA - FORNECIMENTO E INSTALAÇÃO. AF_03/2023</t>
  </si>
  <si>
    <t xml:space="preserve"> 16.1.27 </t>
  </si>
  <si>
    <t xml:space="preserve"> 91979 </t>
  </si>
  <si>
    <t>INTERRUPTOR INTERMEDIÁRIO (1 MÓDULO), 10A/250V, INCLUINDO SUPORTE E PLACA - FORNECIMENTO E INSTALAÇÃO. AF_03/2023</t>
  </si>
  <si>
    <t xml:space="preserve"> 16.1.28 </t>
  </si>
  <si>
    <t xml:space="preserve"> 91955 </t>
  </si>
  <si>
    <t>INTERRUPTOR PARALELO (1 MÓDULO), 10A/250V, INCLUINDO SUPORTE E PLACA - FORNECIMENTO E INSTALAÇÃO. AF_03/2023</t>
  </si>
  <si>
    <t xml:space="preserve"> 16.1.29 </t>
  </si>
  <si>
    <t xml:space="preserve"> 91961 </t>
  </si>
  <si>
    <t>INTERRUPTOR PARALELO (2 MÓDULOS), 10A/250V, INCLUINDO SUPORTE E PLACA - FORNECIMENTO E INSTALAÇÃO. AF_03/2023</t>
  </si>
  <si>
    <t xml:space="preserve"> 16.1.30 </t>
  </si>
  <si>
    <t xml:space="preserve"> 91969 </t>
  </si>
  <si>
    <t>INTERRUPTOR PARALELO (3 MÓDULOS), 10A/250V, INCLUINDO SUPORTE E PLACA - FORNECIMENTO E INSTALAÇÃO. AF_03/2023</t>
  </si>
  <si>
    <t xml:space="preserve"> 16.1.31 </t>
  </si>
  <si>
    <t xml:space="preserve"> 91953 </t>
  </si>
  <si>
    <t>INTERRUPTOR SIMPLES (1 MÓDULO), 10A/250V, INCLUINDO SUPORTE E PLACA - FORNECIMENTO E INSTALAÇÃO. AF_03/2023</t>
  </si>
  <si>
    <t xml:space="preserve"> 16.1.32 </t>
  </si>
  <si>
    <t xml:space="preserve"> CPU 2613 </t>
  </si>
  <si>
    <t>PLACA COM UM FURO IMPERIA BRANCO IRIEL P/ SAIDA CABO DE SOM</t>
  </si>
  <si>
    <t xml:space="preserve"> 16.1.33 </t>
  </si>
  <si>
    <t xml:space="preserve"> CPU 2614 </t>
  </si>
  <si>
    <t>PLACA (ESPELHO) 1 POSTO HORIZONTAL 4x2 PIAL PLUS</t>
  </si>
  <si>
    <t xml:space="preserve"> 16.1.34 </t>
  </si>
  <si>
    <t xml:space="preserve"> 16.1.35 </t>
  </si>
  <si>
    <t xml:space="preserve"> 91996 </t>
  </si>
  <si>
    <t>TOMADA MÉDIA DE EMBUTIR (1 MÓDULO), 2P+T 10 A, INCLUINDO SUPORTE E PLACA - FORNECIMENTO E INSTALAÇÃO. AF_03/2023</t>
  </si>
  <si>
    <t xml:space="preserve"> 16.1.36 </t>
  </si>
  <si>
    <t xml:space="preserve"> CPU 3167 </t>
  </si>
  <si>
    <t>PLACA CEGA 4""x4""</t>
  </si>
  <si>
    <t xml:space="preserve"> 16.1.37 </t>
  </si>
  <si>
    <t xml:space="preserve"> 92022 </t>
  </si>
  <si>
    <t>INTERRUPTOR SIMPLES (1 MÓDULO) COM 1 TOMADA DE EMBUTIR 2P+T 10 A, SEM SUPORTE E SEM PLACA - FORNECIMENTO E INSTALAÇÃO. AF_03/2023</t>
  </si>
  <si>
    <t xml:space="preserve"> 16.1.38 </t>
  </si>
  <si>
    <t xml:space="preserve"> 91972 </t>
  </si>
  <si>
    <t>INTERRUPTOR SIMPLES (2 MÓDULOS) COM INTERRUPTOR PARALELO (2 MÓDULOS), 10A/250V, SEM SUPORTE E SEM PLACA - FORNECIMENTO E INSTALAÇÃO. AF_03/2023</t>
  </si>
  <si>
    <t xml:space="preserve"> 16.1.39 </t>
  </si>
  <si>
    <t xml:space="preserve"> 92026 </t>
  </si>
  <si>
    <t>INTERRUPTOR SIMPLES (2 MÓDULOS) COM 1 TOMADA DE EMBUTIR 2P+T 10 A, SEM SUPORTE E SEM PLACA - FORNECIMENTO E INSTALAÇÃO. AF_03/2023</t>
  </si>
  <si>
    <t xml:space="preserve"> 16.1.40 </t>
  </si>
  <si>
    <t xml:space="preserve"> 92002 </t>
  </si>
  <si>
    <t>TOMADA MÉDIA DE EMBUTIR (2 MÓDULOS), 2P+T 10 A, SEM SUPORTE E SEM PLACA - FORNECIMENTO E INSTALAÇÃO. AF_03/2023</t>
  </si>
  <si>
    <t xml:space="preserve"> 16.1.41 </t>
  </si>
  <si>
    <t xml:space="preserve"> 92003 </t>
  </si>
  <si>
    <t>TOMADA MÉDIA DE EMBUTIR (2 MÓDULOS), 2P+T 20 A, SEM SUPORTE E SEM PLACA - FORNECIMENTO E INSTALAÇÃO. AF_03/2023</t>
  </si>
  <si>
    <t xml:space="preserve"> 16.1.42 </t>
  </si>
  <si>
    <t xml:space="preserve"> 91994 </t>
  </si>
  <si>
    <t>TOMADA MÉDIA DE EMBUTIR (1 MÓDULO), 2P+T 10 A, SEM SUPORTE E SEM PLACA - FORNECIMENTO E INSTALAÇÃO. AF_03/2023</t>
  </si>
  <si>
    <t xml:space="preserve"> 16.1.43 </t>
  </si>
  <si>
    <t xml:space="preserve"> 91995 </t>
  </si>
  <si>
    <t>TOMADA MÉDIA DE EMBUTIR (1 MÓDULO), 2P+T 20 A, SEM SUPORTE E SEM PLACA - FORNECIMENTO E INSTALAÇÃO. AF_03/2023</t>
  </si>
  <si>
    <t xml:space="preserve"> 16.1.44 </t>
  </si>
  <si>
    <t xml:space="preserve"> CPU 2615 </t>
  </si>
  <si>
    <t>SENSOR DE PRESENCA (LIGA/DESLIGA)</t>
  </si>
  <si>
    <t xml:space="preserve"> 16.1.45 </t>
  </si>
  <si>
    <t xml:space="preserve"> CPU 2757 </t>
  </si>
  <si>
    <t>DISJUNTOR TRIPOLAR 80 A, PADRÃO DIN ( LINHA BRANCA ), CURVA DE DISPARO C, CORRENTE DE INTERRUPÇÃO 10KA, REF.: SIEMENS 5SX1 OU SIMILAR.</t>
  </si>
  <si>
    <t xml:space="preserve"> 16.1.46 </t>
  </si>
  <si>
    <t xml:space="preserve"> 101894 </t>
  </si>
  <si>
    <t>DISJUNTOR TRIPOLAR TIPO NEMA, CORRENTE NOMINAL DE 60 ATÉ 100A - FORNECIMENTO E INSTALAÇÃO. AF_07/2025</t>
  </si>
  <si>
    <t xml:space="preserve"> 16.1.47 </t>
  </si>
  <si>
    <t xml:space="preserve"> 93653 </t>
  </si>
  <si>
    <t>DISJUNTOR MONOPOLAR TIPO DIN, CORRENTE NOMINAL DE 10A - FORNECIMENTO E INSTALAÇÃO. AF_07/2025</t>
  </si>
  <si>
    <t xml:space="preserve"> 16.1.48 </t>
  </si>
  <si>
    <t xml:space="preserve"> 93654 </t>
  </si>
  <si>
    <t>DISJUNTOR MONOPOLAR TIPO DIN, CORRENTE NOMINAL DE 16A - FORNECIMENTO E INSTALAÇÃO. AF_07/2025</t>
  </si>
  <si>
    <t xml:space="preserve"> 16.1.49 </t>
  </si>
  <si>
    <t xml:space="preserve"> 93655 </t>
  </si>
  <si>
    <t>DISJUNTOR MONOPOLAR TIPO DIN, CORRENTE NOMINAL DE 20A - FORNECIMENTO E INSTALAÇÃO. AF_07/2025</t>
  </si>
  <si>
    <t xml:space="preserve"> 16.1.50 </t>
  </si>
  <si>
    <t xml:space="preserve"> 93661 </t>
  </si>
  <si>
    <t>DISJUNTOR BIPOLAR TIPO DIN, CORRENTE NOMINAL DE 16A - FORNECIMENTO E INSTALAÇÃO. AF_07/2025</t>
  </si>
  <si>
    <t xml:space="preserve"> 16.1.51 </t>
  </si>
  <si>
    <t xml:space="preserve"> 93662 </t>
  </si>
  <si>
    <t>DISJUNTOR BIPOLAR TIPO DIN, CORRENTE NOMINAL DE 20A - FORNECIMENTO E INSTALAÇÃO. AF_07/2025</t>
  </si>
  <si>
    <t xml:space="preserve"> 16.1.52 </t>
  </si>
  <si>
    <t xml:space="preserve"> 93664 </t>
  </si>
  <si>
    <t>DISJUNTOR BIPOLAR TIPO DIN, CORRENTE NOMINAL DE 32A - FORNECIMENTO E INSTALAÇÃO. AF_07/2025</t>
  </si>
  <si>
    <t xml:space="preserve"> 16.1.53 </t>
  </si>
  <si>
    <t xml:space="preserve"> 93660 </t>
  </si>
  <si>
    <t>DISJUNTOR BIPOLAR TIPO DIN, CORRENTE NOMINAL DE 10A - FORNECIMENTO E INSTALAÇÃO. AF_07/2025</t>
  </si>
  <si>
    <t xml:space="preserve"> 16.1.54 </t>
  </si>
  <si>
    <t xml:space="preserve"> 16.1.55 </t>
  </si>
  <si>
    <t xml:space="preserve"> 93665 </t>
  </si>
  <si>
    <t>DISJUNTOR BIPOLAR TIPO DIN, CORRENTE NOMINAL DE 40A - FORNECIMENTO E INSTALAÇÃO. AF_07/2025</t>
  </si>
  <si>
    <t xml:space="preserve"> 16.1.56 </t>
  </si>
  <si>
    <t xml:space="preserve"> CPU 3168 </t>
  </si>
  <si>
    <t>DISJUNTOR TERMOMAGNETICO BIPOLAR 80 A, PADRÃO DIN (EUROPEU - LINHA BRANCA), CURVA C, CORRENTE 5KA</t>
  </si>
  <si>
    <t xml:space="preserve"> 16.1.57 </t>
  </si>
  <si>
    <t xml:space="preserve"> 101895 </t>
  </si>
  <si>
    <t>DISJUNTOR TERMOMAGNÉTICO TRIPOLAR, CORRENTE NOMINAL DE 125A - FORNECIMENTO E INSTALAÇÃO. AF_07/2025</t>
  </si>
  <si>
    <t xml:space="preserve"> 16.1.58 </t>
  </si>
  <si>
    <t xml:space="preserve"> CPU 2694 </t>
  </si>
  <si>
    <t>DISJUNTOR CAIXA MOLDADA TERMOMAGNETICO FIXO, TRIPOLAR 200A, ICU: 50KA, 400/500VCA, REFERÊNCIA SIEMENS, SOPRANO, SCHNEIDER OU EQUIVALENTE</t>
  </si>
  <si>
    <t xml:space="preserve"> 16.1.59 </t>
  </si>
  <si>
    <t xml:space="preserve"> CPU 2618 </t>
  </si>
  <si>
    <t>DISPOSITIVO PROTETOR DE SURTO 220V OU 127V, 20 KA, TRIFASICO</t>
  </si>
  <si>
    <t xml:space="preserve"> 16.1.60 </t>
  </si>
  <si>
    <t xml:space="preserve"> CPU 2619 </t>
  </si>
  <si>
    <t>DISPOSITIVO DE PROTEÇÃO CONTRA SURTO, 1 POLO, SUPORTABILIDADE &amp;LT;= 4 KV, UN ATÉ 240V/415V, IIMP = 60 KA, CURVA DE ENSAIO 10/350µS - CLASSE 1</t>
  </si>
  <si>
    <t xml:space="preserve"> 16.1.61 </t>
  </si>
  <si>
    <t xml:space="preserve"> CPU 2872 </t>
  </si>
  <si>
    <t>INTERRUPTOR DIFERENCIAL BIPOLAR DR 25A, 30MA  6KA</t>
  </si>
  <si>
    <t xml:space="preserve"> 16.1.62 </t>
  </si>
  <si>
    <t xml:space="preserve"> CPU 2620 </t>
  </si>
  <si>
    <t>INTERRUPTOR DIFERENCIAL BIPOLAR DR 40A, 30MA ? 6KA, REFERÊNCIA SIEMENS, SCHNEIDER, WEG OU EQUIVALENTE</t>
  </si>
  <si>
    <t xml:space="preserve"> 16.1.63 </t>
  </si>
  <si>
    <t xml:space="preserve"> CPU 2623 </t>
  </si>
  <si>
    <t>SAIDA PARA ELETRODUTO MG2982 HORIZONTAL</t>
  </si>
  <si>
    <t xml:space="preserve"> 16.1.64 </t>
  </si>
  <si>
    <t xml:space="preserve"> CPU 2624 </t>
  </si>
  <si>
    <t>SAIDA HORIZONTAL PARA ELETROCALHA 1 1/4""</t>
  </si>
  <si>
    <t xml:space="preserve"> 16.1.65 </t>
  </si>
  <si>
    <t xml:space="preserve"> CPU 3169 </t>
  </si>
  <si>
    <t>CURVA HORIZONTAL 100 X 75 MM PARA ELETROCALHA METÁLICA, COM ÂNGULO 90° (REF.:MOPA OU SIMILAR)</t>
  </si>
  <si>
    <t xml:space="preserve"> 16.1.66 </t>
  </si>
  <si>
    <t xml:space="preserve"> CPU 3152 </t>
  </si>
  <si>
    <t>ELETROCALHA PERFURADA TIPO ""U"" 100X50 CHAPA 20 SEM TAMPA</t>
  </si>
  <si>
    <t xml:space="preserve"> 16.1.67 </t>
  </si>
  <si>
    <t xml:space="preserve"> CPU 3170 </t>
  </si>
  <si>
    <t>ELETROCALHA PERFURADA,COM TAMPA,TIPO "U",100X75MM,TRATAMENTO SUPERFICIAL PRE-ZINCADO A QUENTE,EXCLUSIVE CONEXOES,ACESSOR IOS E FIXACAO SUPERIOR.FORNECIMENTO E COLOCACAO</t>
  </si>
  <si>
    <t xml:space="preserve"> 16.1.68 </t>
  </si>
  <si>
    <t xml:space="preserve"> CPU 2627 </t>
  </si>
  <si>
    <t>SUPORTE VERTICAL 150 X 150 MM PARA FIXAÇÃO DE ELETROCALHA METÁLICA (REF.: MOPA OU SIMILAR)</t>
  </si>
  <si>
    <t xml:space="preserve"> 16.1.69 </t>
  </si>
  <si>
    <t xml:space="preserve"> CPU 2894 </t>
  </si>
  <si>
    <t>SUPORTE VERTICAL  100 X 75 MM  PARA FIXAÇÃO DE ELETROCALHA METÁLICA</t>
  </si>
  <si>
    <t xml:space="preserve"> 16.1.70 </t>
  </si>
  <si>
    <t xml:space="preserve"> CPU 3171 </t>
  </si>
  <si>
    <t>TE HORIZONTAL,90º,PARA ELETROCALHA PERFURADA OU LISA,100X75M M.FORNECIMENTO E COLOCACAO</t>
  </si>
  <si>
    <t xml:space="preserve"> 16.1.71 </t>
  </si>
  <si>
    <t xml:space="preserve"> CPU 2630 </t>
  </si>
  <si>
    <t>EMENDA PARA ELETROCALHA TIPO U 100X100</t>
  </si>
  <si>
    <t xml:space="preserve"> 16.1.72 </t>
  </si>
  <si>
    <t xml:space="preserve"> CPU 3172 </t>
  </si>
  <si>
    <t>TERMINAL 100 X 75 MM, ZINCADO, PARA ELETROCALHA METÁLICA (REF. MOPA OU SIMILAR)</t>
  </si>
  <si>
    <t xml:space="preserve"> 16.1.73 </t>
  </si>
  <si>
    <t xml:space="preserve"> 91837 </t>
  </si>
  <si>
    <t>ELETRODUTO FLEXÍVEL CORRUGADO REFORÇADO, PVC, DN 32 MM (1"), PARA CIRCUITOS TERMINAIS, INSTALADO EM FORRO - FORNECIMENTO E INSTALAÇÃO. AF_03/2023</t>
  </si>
  <si>
    <t xml:space="preserve"> 16.1.74 </t>
  </si>
  <si>
    <t xml:space="preserve"> 91835 </t>
  </si>
  <si>
    <t>ELETRODUTO FLEXÍVEL CORRUGADO REFORÇADO, PVC, DN 25 MM (3/4"), PARA CIRCUITOS TERMINAIS, INSTALADO EM FORRO - FORNECIMENTO E INSTALAÇÃO. AF_03/2023</t>
  </si>
  <si>
    <t xml:space="preserve"> 16.1.75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</si>
  <si>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</si>
  <si>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</si>
  <si>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16.1.76 </t>
  </si>
  <si>
    <t xml:space="preserve"> 91865 </t>
  </si>
  <si>
    <t>ELETRODUTO RÍGIDO ROSCÁVEL, PVC, DN 40 MM (1 1/4"), PARA CIRCUITOS TERMINAIS, INSTALADO EM FORRO - FORNECIMENTO E INSTALAÇÃO. AF_03/2023</t>
  </si>
  <si>
    <t xml:space="preserve"> 16.1.77 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</si>
  <si>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</si>
  <si>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</si>
  <si>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16.1.78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</si>
  <si>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</si>
  <si>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</si>
  <si>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16.1.79 </t>
  </si>
  <si>
    <t xml:space="preserve"> CPU 2632 </t>
  </si>
  <si>
    <t>ELETRODUTO GALVANIZADO CONFORME NBR13057 -  1 1/4´ COM ACESSÓRIOS</t>
  </si>
  <si>
    <t xml:space="preserve"> 16.1.80 </t>
  </si>
  <si>
    <t xml:space="preserve"> 16.1.81 </t>
  </si>
  <si>
    <t xml:space="preserve"> CPU 2635 </t>
  </si>
  <si>
    <t>SOQUETE OU BOCAL DE PORCELANA E27 DE TEMPO, REF.MT-2233, MARCA DECORLUX OU SIMILAR</t>
  </si>
  <si>
    <t xml:space="preserve"> 16.1.82 </t>
  </si>
  <si>
    <t xml:space="preserve"> 101538 </t>
  </si>
  <si>
    <t>ARMAÇÃO SECUNDÁRIA, COM 1 ESTRIBO E 1 ISOLADOR - FORNECIMENTO E INSTALAÇÃO. AF_12/2025</t>
  </si>
  <si>
    <t xml:space="preserve"> 16.1.83 </t>
  </si>
  <si>
    <t xml:space="preserve"> CPU 3173 </t>
  </si>
  <si>
    <t>QUADRO DE MEDIÇÃO TRIFÁSICA EM NORIL COM LENTE PARA LEITURA</t>
  </si>
  <si>
    <t xml:space="preserve"> 16.1.84 </t>
  </si>
  <si>
    <t xml:space="preserve"> CPU 3174 </t>
  </si>
  <si>
    <t>QUADRO DE DISTRIBUIÇÃO DE ENERGIA, DE EMBUTIR, COM 24 DIVISÕES MODULARES, COM BARRAMENTO</t>
  </si>
  <si>
    <t xml:space="preserve"> 16.1.85 </t>
  </si>
  <si>
    <t xml:space="preserve"> CPU 3175 </t>
  </si>
  <si>
    <t>QUADRO DE DISTRIBUIÇÃO UNIVERSAL DE SOBREPOR, PARA DISJUNTORES 34 DIN / 24 BOLT-ON - 150 A - SEM COMPONENTES</t>
  </si>
  <si>
    <t xml:space="preserve"> 16.1.86 </t>
  </si>
  <si>
    <t xml:space="preserve"> CPU 3176 </t>
  </si>
  <si>
    <t>QUADRO DE DISTRIBUIÇÃO DE EMBUTIR, EM CHAPA DE AÇO, PARA ATÉ 56 DISJUNTORES, COM BARRAMENTO, PADRÃO DIN, EXCLUSIVE DISJUNTORES</t>
  </si>
  <si>
    <t xml:space="preserve"> 16.1.87 </t>
  </si>
  <si>
    <t xml:space="preserve"> 101882 </t>
  </si>
  <si>
    <t>QUADRO DE DISTRIBUIÇÃO DE ENERGIA EM CHAPA DE AÇO GALVANIZADO, DE EMBUTIR, COM BARRAMENTO TRIFÁSICO, PARA 30 DISJUNTORES DIN 225A - FORNECIMENTO E INSTALAÇÃO. AF_07/2025</t>
  </si>
  <si>
    <t xml:space="preserve"> 16.1.88 </t>
  </si>
  <si>
    <t xml:space="preserve"> CPU 3177 </t>
  </si>
  <si>
    <t>CAIXA DE PASSAGEM ELETRICA 40x40CM COM TAMPAO FERRO FUNDIDO</t>
  </si>
  <si>
    <t xml:space="preserve"> 16.1.89 </t>
  </si>
  <si>
    <t xml:space="preserve"> 16.2 </t>
  </si>
  <si>
    <t>ILUMINAÇÃO</t>
  </si>
  <si>
    <t xml:space="preserve"> 16.2.1 </t>
  </si>
  <si>
    <t xml:space="preserve"> 97607 </t>
  </si>
  <si>
    <t>LUMINÁRIA ARANDELA TIPO TARTARUGA, DE SOBREPOR, COM 1 LÂMPADA LED DE 6 W, SEM REATOR - FORNECIMENTO E INSTALAÇÃO. AF_09/2024</t>
  </si>
  <si>
    <t xml:space="preserve"> 16.2.2 </t>
  </si>
  <si>
    <t xml:space="preserve"> CPU 3155 </t>
  </si>
  <si>
    <t>LUMINÁRIA LED RETANGULAR DE SOBREPOR COM DIFUSOR TRANSLÚCIDO, 4000 K, FLUXO LUMINOSO DE 3690 A 4800 LM, POTÊNCIA DE 35 W A 41 W</t>
  </si>
  <si>
    <t xml:space="preserve"> 16.2.3 </t>
  </si>
  <si>
    <t xml:space="preserve"> CPU 2639 </t>
  </si>
  <si>
    <t>LUMINARIA DE EMBUTIR PLAFON 18W LED BRANCO FRIO 22,5x22,5</t>
  </si>
  <si>
    <t xml:space="preserve"> 16.2.4 </t>
  </si>
  <si>
    <t xml:space="preserve"> CPU 2640 </t>
  </si>
  <si>
    <t>LUMINÁRIA PLAFON (SOBREPOR) 40 X 40 - 36 W - 6000K - G- LIGHT OU SIMILAR</t>
  </si>
  <si>
    <t xml:space="preserve"> 16.2.5 </t>
  </si>
  <si>
    <t xml:space="preserve"> 16.2.6 </t>
  </si>
  <si>
    <t xml:space="preserve"> CPU 2646 </t>
  </si>
  <si>
    <t>LUMINÁRIA LED REDONDA DE EMBUTIR PARA PAREDE OU PISO, ÁREA INTERNA OU EXTERNA, BIVOLT - POTÊNCIA 6 W</t>
  </si>
  <si>
    <t xml:space="preserve"> 16.3 </t>
  </si>
  <si>
    <t>SPDA</t>
  </si>
  <si>
    <t xml:space="preserve"> 16.3.1 </t>
  </si>
  <si>
    <t xml:space="preserve"> CPU 2649 </t>
  </si>
  <si>
    <t>CAIXA DE EQUIPOTENCIALIZAÇÃO EM AÇO 200X200X90MM, PARA EMBUTIR COM TAMPA, COM9 TERMINAIS, REF:TEL-901 OU SIMILAR (SPDA)</t>
  </si>
  <si>
    <t xml:space="preserve"> 16.3.2 </t>
  </si>
  <si>
    <t xml:space="preserve"> 101801 </t>
  </si>
  <si>
    <t>CAIXA COM GRELHA RETANGULAR DE FERRO FUNDIDO, EM ALVENARIA COM BLOCOS DE CONCRETO, DIMENSÕES INTERNAS: 0,30 X 1,00 X 1,00. AF_12/2020</t>
  </si>
  <si>
    <t xml:space="preserve"> 16.3.3 </t>
  </si>
  <si>
    <t xml:space="preserve"> 98111 </t>
  </si>
  <si>
    <t>CAIXA DE INSPEÇÃO PARA ATERRAMENTO, CIRCULAR, EM POLIETILENO, DIÂMETRO INTERNO = 0,3 M. AF_12/2020</t>
  </si>
  <si>
    <t xml:space="preserve"> 16.3.4 </t>
  </si>
  <si>
    <t xml:space="preserve"> CPU 3178 </t>
  </si>
  <si>
    <t>HASTE ATERRAMENTO COBREADA 5/8"" x 2,40m 6715 670106 - MAGNET</t>
  </si>
  <si>
    <t xml:space="preserve"> 16.3.5 </t>
  </si>
  <si>
    <t xml:space="preserve"> 96989 </t>
  </si>
  <si>
    <t>CAPTOR TIPO FRANKLIN PARA SPDA - FORNECIMENTO E INSTALAÇÃO. AF_08/2023</t>
  </si>
  <si>
    <t xml:space="preserve"> 16.3.6 </t>
  </si>
  <si>
    <t xml:space="preserve"> 96988 </t>
  </si>
  <si>
    <t>MASTRO 1 ½", COM 3 METROS, PARA SPDA - FORNECIMENTO E INSTALAÇÃO. AF_08/2023</t>
  </si>
  <si>
    <t xml:space="preserve"> 16.3.7 </t>
  </si>
  <si>
    <t xml:space="preserve"> 104746 </t>
  </si>
  <si>
    <t>MINI CAPTOR PARA SPDA - FORNECIMENTO E INSTALAÇÃO. AF_08/2023</t>
  </si>
  <si>
    <t xml:space="preserve"> 16.3.8 </t>
  </si>
  <si>
    <t xml:space="preserve"> CPU 2650 </t>
  </si>
  <si>
    <t>CABO DE COBRE NU MEIO DURO 7 FIOS 35MM2</t>
  </si>
  <si>
    <t xml:space="preserve"> 16.3.9 </t>
  </si>
  <si>
    <t xml:space="preserve"> CPU 2651 </t>
  </si>
  <si>
    <t>CABO DE COBRE NU MEIO DURO 7 FIOS 50MM2</t>
  </si>
  <si>
    <t xml:space="preserve"> 16.3.10 </t>
  </si>
  <si>
    <t xml:space="preserve"> 96984 </t>
  </si>
  <si>
    <t>ELETRODUTO PVC RÍGIDO, DIÂMETRO 40MM, COM 3 METROS, PARA SPDA - FORNECIMENTO E INSTALAÇÃO. AF_08/2023</t>
  </si>
  <si>
    <t xml:space="preserve"> 16.3.11 </t>
  </si>
  <si>
    <t xml:space="preserve"> 101548 </t>
  </si>
  <si>
    <t>ISOLADOR, TIPO ROLDANA, PARA BAIXA TENSÃO - FORNECIMENTO E INSTALAÇÃO. AF_12/2025</t>
  </si>
  <si>
    <t xml:space="preserve"> 17 </t>
  </si>
  <si>
    <t>CLIMATIZAÇÃO</t>
  </si>
  <si>
    <t xml:space="preserve"> 17.1 </t>
  </si>
  <si>
    <t xml:space="preserve"> 17.1.1 </t>
  </si>
  <si>
    <t xml:space="preserve"> 97331A </t>
  </si>
  <si>
    <t>TUBO EM COBRE FLEXÍVEL, DN 1/4", COM ISOLAMENTO, INSTALADO EM RAMAL DE ALIMENTAÇÃO DE AR CONDICIONADO COM CONDENSADORA CENTRAL - FORNECIMENTO E INSTALAÇÃO. AF_12/2015</t>
  </si>
  <si>
    <t xml:space="preserve"> 17.1.2 </t>
  </si>
  <si>
    <t xml:space="preserve"> 103290 </t>
  </si>
  <si>
    <t>TUBO EM COBRE FLEXÍVEL, DN 3/8", COM ISOLAMENTO, INSTALADO EM FORRO, PARA RAMAL DE ALIMENTAÇÃO DE AR CONDICIONADO, INCLUSO FIXADOR. AF_11/2021</t>
  </si>
  <si>
    <t xml:space="preserve"> 17.1.3 </t>
  </si>
  <si>
    <t xml:space="preserve"> 103291 </t>
  </si>
  <si>
    <t>TUBO EM COBRE FLEXÍVEL, DN 1/2", COM ISOLAMENTO, INSTALADO EM FORRO, PARA RAMAL DE ALIMENTAÇÃO DE AR CONDICIONADO, INCLUSO FIXADOR. AF_11/2021</t>
  </si>
  <si>
    <t xml:space="preserve"> 17.1.4 </t>
  </si>
  <si>
    <t xml:space="preserve"> 97330 </t>
  </si>
  <si>
    <t>TUBO EM COBRE FLEXÍVEL, DN 5/8", COM ISOLAMENTO, INSTALADO EM RAMAL DE ALIMENTAÇÃO DE AR-CONDICIONADO - FORNECIMENTO E INSTALAÇÃO. AF_07/2025</t>
  </si>
  <si>
    <t xml:space="preserve"> 17.1.5 </t>
  </si>
  <si>
    <t xml:space="preserve"> CPU 2652 </t>
  </si>
  <si>
    <t>CABO DE COBRE PP CORDPLAST 4 X 2,5 MM2, 450/750V - FORNECIMENTO E INSTALAÇÃO</t>
  </si>
  <si>
    <t xml:space="preserve"> 17.1.6 </t>
  </si>
  <si>
    <t xml:space="preserve"> CPU 2653 </t>
  </si>
  <si>
    <t>CAIXA PARA ENCAIXE E INSTALACAO APARELHO AR CONDICIONADO</t>
  </si>
  <si>
    <t xml:space="preserve"> 17.1.7 </t>
  </si>
  <si>
    <t xml:space="preserve"> CPU 2656 </t>
  </si>
  <si>
    <t>DUTO PARA EXAUSTAO DE AR/VENTILACAO,CHAVETADO EM CHAPA DE AC O GALVANIZADO,NAS DIVERSAS BITOLAS,CONFORME ABNT NBR 16401,I NCLUSIVE SUPORTES PINTADOS,GRELHAS,DIFUSORES EM ALUMINIO EXT RUDADO E DEMAIS ITENS NECESSARIOS.FORNECIMENTO E COLOCACAO</t>
  </si>
  <si>
    <t xml:space="preserve"> 17.1.8 </t>
  </si>
  <si>
    <t xml:space="preserve"> CPU 3157 </t>
  </si>
  <si>
    <t>DUTO FLEXIVEL DE ALUMINIO C/ ISOLAM. TERM.LA VIDRO 150MM 6""</t>
  </si>
  <si>
    <t xml:space="preserve"> 17.1.9 </t>
  </si>
  <si>
    <t xml:space="preserve"> CPU 3158 </t>
  </si>
  <si>
    <t>DUTO FLEXIVEL DE ALUMINIO C/ ISOLAM. TERM.LA VIDRO 100MM 4""</t>
  </si>
  <si>
    <t xml:space="preserve"> 17.1.10 </t>
  </si>
  <si>
    <t xml:space="preserve"> CPU 2658 </t>
  </si>
  <si>
    <t>BARRA ROSCADA BICROMATIZADA Ø 3/8" X 3000MM</t>
  </si>
  <si>
    <t xml:space="preserve"> 17.1.11 </t>
  </si>
  <si>
    <t xml:space="preserve"> CPU 2659 </t>
  </si>
  <si>
    <t>FORNECIMENTO E INSTALAÇÃO DE PORCA SEXTAVADA 3/8" (REF VL 1.55 VALEMAM OU SIMILAR)</t>
  </si>
  <si>
    <t xml:space="preserve"> 17.1.12 </t>
  </si>
  <si>
    <t xml:space="preserve"> 90460 </t>
  </si>
  <si>
    <t>SUPORTE PARA 2 TUBOS HORIZONTAIS, ESPAÇADO A CADA 56 CM, EM PERFILADO COM COMPRIMENTO DE 25 CM FIXADO EM LAJE, POR METRO DE TUBULAÇÃO FIXADA. AF_09/2023</t>
  </si>
  <si>
    <t xml:space="preserve"> 17.2 </t>
  </si>
  <si>
    <t xml:space="preserve"> 17.2.1 </t>
  </si>
  <si>
    <t xml:space="preserve"> CPU 2661 </t>
  </si>
  <si>
    <t>EXAUSTOR CENTRIFUGO SIROCO TRIFASICO EC5-TN-3</t>
  </si>
  <si>
    <t xml:space="preserve"> 17.2.2 </t>
  </si>
  <si>
    <t xml:space="preserve"> CPU 2988 </t>
  </si>
  <si>
    <t>EXAUSTOR CENTRIFUGO SIROCO TRIFASICO MOD: EC3-TN-1,5</t>
  </si>
  <si>
    <t xml:space="preserve"> 17.2.3 </t>
  </si>
  <si>
    <t xml:space="preserve"> CPU 2663 </t>
  </si>
  <si>
    <t>CAIXA DE VENTILACAO PARA FORRO CAB-250 - 220V - S&amp;P</t>
  </si>
  <si>
    <t xml:space="preserve"> 17.2.4 </t>
  </si>
  <si>
    <t xml:space="preserve"> CPU 2665 </t>
  </si>
  <si>
    <t>EXAUSTOR AXIAL MULTIVAC MODELO MURO 150A</t>
  </si>
  <si>
    <t xml:space="preserve"> 18 </t>
  </si>
  <si>
    <t>DADOS E VOZ</t>
  </si>
  <si>
    <t xml:space="preserve"> 18.1 </t>
  </si>
  <si>
    <t xml:space="preserve"> 18.2 </t>
  </si>
  <si>
    <t xml:space="preserve"> 18.3 </t>
  </si>
  <si>
    <t xml:space="preserve"> 98307 </t>
  </si>
  <si>
    <t>TOMADA DE REDE RJ45 - FORNECIMENTO E INSTALAÇÃO. AF_08/2025</t>
  </si>
  <si>
    <t xml:space="preserve"> 18.4 </t>
  </si>
  <si>
    <t xml:space="preserve"> 18.5 </t>
  </si>
  <si>
    <t xml:space="preserve"> 18.6 </t>
  </si>
  <si>
    <t xml:space="preserve"> 18.7 </t>
  </si>
  <si>
    <t xml:space="preserve"> CPU 2672 </t>
  </si>
  <si>
    <t>TOMADA PARA TV, TIPO PINO JACK, COM PLACA</t>
  </si>
  <si>
    <t xml:space="preserve"> 19 </t>
  </si>
  <si>
    <t>GASES MEDICINAIS</t>
  </si>
  <si>
    <t xml:space="preserve"> 19.1 </t>
  </si>
  <si>
    <t xml:space="preserve"> 103835 </t>
  </si>
  <si>
    <t>TUBO EM COBRE RÍGIDO, DN 15 MM, CLASSE A, SEM ISOLAMENTO, INSTALADO EM RAMAL E SUB-RAMAL DE GÁS MEDICINAL - FORNECIMENTO E INSTALAÇÃO. AF_04/2022</t>
  </si>
  <si>
    <t xml:space="preserve"> 19.2 </t>
  </si>
  <si>
    <t xml:space="preserve"> 103865 </t>
  </si>
  <si>
    <t>TÊ EM COBRE, DN 15 MM, SEM ANEL DE SOLDA, INSTALADO EM RAMAL E SUB-RAMAL DE GÁS MEDICINAL - FORNECIMENTO E INSTALAÇÃO. AF_04/2022</t>
  </si>
  <si>
    <t xml:space="preserve"> 19.3 </t>
  </si>
  <si>
    <t xml:space="preserve"> 103838 </t>
  </si>
  <si>
    <t>COTOVELO EM COBRE, DN 15 MM, 90 GRAUS, SEM ANEL DE SOLDA, INSTALADO EM RAMAL E SUB-RAMAL DE GÁS MEDICINAL - FORNECIMENTO E INSTALAÇÃO. AF_04/2022</t>
  </si>
  <si>
    <t xml:space="preserve"> 19.4 </t>
  </si>
  <si>
    <t xml:space="preserve"> 103847 </t>
  </si>
  <si>
    <t>LUVA EM COBRE, DN 15 MM, SEM ANEL DE SOLDA, INSTALADO EM RAMAL E SUB-RAMAL DE GÁS MEDICINAL - FORNECIMENTO E INSTALAÇÃO. AF_04/2022</t>
  </si>
  <si>
    <t xml:space="preserve"> 19.5 </t>
  </si>
  <si>
    <t xml:space="preserve"> CPU 2424 </t>
  </si>
  <si>
    <t>POSTO DE CONSUMO DE O2 OU AR VÁCUO OU N2O</t>
  </si>
  <si>
    <t xml:space="preserve"> 19.6 </t>
  </si>
  <si>
    <t xml:space="preserve"> CPU 3159 </t>
  </si>
  <si>
    <t>CENTRAL MANIFOLD PARA CILINDROS 2 X 2 PARA OXIGÊNIO, AR COMPRIMIDO E ÓXIDO NITROSO COM SERPENTINA E SEM VÁLVULA DE ALTA PRESSÃO</t>
  </si>
  <si>
    <t xml:space="preserve"> 19.7 </t>
  </si>
  <si>
    <t xml:space="preserve"> CPU 3160 </t>
  </si>
  <si>
    <t>CENTRAL MANIFOLD PARA CILINDROS 1 X 1PARA OXIGÊNIO, AR COMPRIMIDO E ÓXIDO NITROSO COM SERPENTINA E SEM VÁLVULA DE ALTA PRESSÃO</t>
  </si>
  <si>
    <t xml:space="preserve"> 19.8 </t>
  </si>
  <si>
    <t xml:space="preserve"> 91179 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</si>
  <si>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</si>
  <si>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 xml:space="preserve"> 20 </t>
  </si>
  <si>
    <t>URBANIZAÇÃO</t>
  </si>
  <si>
    <t xml:space="preserve"> 20.1 </t>
  </si>
  <si>
    <t>PAVIMENTAÇÃO E ACESSIBILIDADE</t>
  </si>
  <si>
    <t xml:space="preserve"> 20.1.1 </t>
  </si>
  <si>
    <t xml:space="preserve"> 104658 </t>
  </si>
  <si>
    <t>PISO PODOTÁTIL DE ALERTA OU DIRECIONAL, DE CONCRETO, ASSENTADO SOBRE ARGAMASSA. AF_03/2024</t>
  </si>
  <si>
    <t xml:space="preserve"> 20.1.2 </t>
  </si>
  <si>
    <t xml:space="preserve"> 94276 </t>
  </si>
  <si>
    <t>ASSENTAMENTO DE GUIA (MEIO-FIO) EM TRECHO CURVO, CONFECCIONADA EM CONCRETO PRÉ-FABRICADO, DIMENSÕES 100X15X13X20 CM (COMPRIMENTO X BASE INFERIOR X BASE SUPERIOR X ALTURA). AF_01/2024</t>
  </si>
  <si>
    <t xml:space="preserve"> 20.2 </t>
  </si>
  <si>
    <t>PAISAGISMO</t>
  </si>
  <si>
    <t xml:space="preserve"> 20.2.1 </t>
  </si>
  <si>
    <t xml:space="preserve"> 103946 </t>
  </si>
  <si>
    <t>PLANTIO DE GRAMA ESMERALDA OU SÃO CARLOS OU CURITIBANA, EM PLACAS. AF_07/2024</t>
  </si>
  <si>
    <t xml:space="preserve"> 20.3 </t>
  </si>
  <si>
    <t>SINALIZAÇÃO</t>
  </si>
  <si>
    <t xml:space="preserve"> 20.3.1 </t>
  </si>
  <si>
    <t xml:space="preserve"> CPU 2673 </t>
  </si>
  <si>
    <t>LETRA EM AÇO INOX ESCOVADO/POLIDO 20 X 20CM - INSTALADO</t>
  </si>
  <si>
    <t xml:space="preserve"> 21 </t>
  </si>
  <si>
    <t>SERVIÇOS COMPLEMENTARES</t>
  </si>
  <si>
    <t xml:space="preserve"> 21.1 </t>
  </si>
  <si>
    <t xml:space="preserve"> CPU 2675 </t>
  </si>
  <si>
    <t>LIMPEZA/REMOÇÃO DE TINTAS EM PISOS E REVESTIMENTOS</t>
  </si>
  <si>
    <t xml:space="preserve"> 21.2 </t>
  </si>
  <si>
    <t xml:space="preserve"> CPU 2676 </t>
  </si>
  <si>
    <t>LIMPEZA GERAL</t>
  </si>
  <si>
    <t>FUNDO MUNICIPAL DE SAÚDE DA VITÓRIA DE SANTO ANTÃO - PE</t>
  </si>
  <si>
    <t>RUA HENRIQUE DE HOLANDA, 727 - MATRIZ - VITÓRIA DE SANTO ANTÃO - PE</t>
  </si>
  <si>
    <t xml:space="preserve"> CEP 55.602-911 – CNPJ: Nº 08.916.501/0001-24</t>
  </si>
  <si>
    <t>Secretaria de Atenção Especializada à Saúde</t>
  </si>
  <si>
    <t>BDI Geral:</t>
  </si>
  <si>
    <t>Encargo Social Mensalista:</t>
  </si>
  <si>
    <t>Bancos:</t>
  </si>
  <si>
    <t>Encargo Social Horista:</t>
  </si>
  <si>
    <t>PLANILHA ORÇAMENTÁRIA COMPARATIVA - ANEXO I</t>
  </si>
  <si>
    <t>PLANILHA ORÇAMENTÁRIA  - ANEXO II</t>
  </si>
  <si>
    <t>Obra</t>
  </si>
  <si>
    <t>20,5%</t>
  </si>
  <si>
    <t>Planilha Orçamentária Analítica</t>
  </si>
  <si>
    <t>Tipo</t>
  </si>
  <si>
    <t>Composição</t>
  </si>
  <si>
    <t>SEDI - SERVIÇOS DIVERSOS</t>
  </si>
  <si>
    <t>Composição Auxiliar</t>
  </si>
  <si>
    <t xml:space="preserve"> 88247 </t>
  </si>
  <si>
    <t>AUXILIAR DE ELETRICISTA COM ENCARGOS COMPLEMENTARES</t>
  </si>
  <si>
    <t>Livro SINAPI: Cálculos e Parâmetros</t>
  </si>
  <si>
    <t>H</t>
  </si>
  <si>
    <t xml:space="preserve"> 88264 </t>
  </si>
  <si>
    <t>ELETRICISTA COM ENCARGOS COMPLEMENTARES</t>
  </si>
  <si>
    <t xml:space="preserve"> 88316 </t>
  </si>
  <si>
    <t>SERVENTE COM ENCARGOS COMPLEMENTARES</t>
  </si>
  <si>
    <t>Insumo</t>
  </si>
  <si>
    <t xml:space="preserve"> A.12.000.021099 </t>
  </si>
  <si>
    <t>CPOS/CDHU</t>
  </si>
  <si>
    <t>Container depósito, módulo metálico em aço galvanizado de 6,0x2,3x2,5m, vão livre, piso de concreto, cimentado, madeira ou material equivalente</t>
  </si>
  <si>
    <t>Material</t>
  </si>
  <si>
    <t>UNMES</t>
  </si>
  <si>
    <t>MO sem LS =&gt;</t>
  </si>
  <si>
    <t>LS =&gt;</t>
  </si>
  <si>
    <t>MO com LS =&gt;</t>
  </si>
  <si>
    <t>Valor do BDI =&gt;</t>
  </si>
  <si>
    <t>Valor com BDI =&gt;</t>
  </si>
  <si>
    <t>Quant. =&gt;</t>
  </si>
  <si>
    <t>12,00</t>
  </si>
  <si>
    <t>Preço Total =&gt;</t>
  </si>
  <si>
    <t xml:space="preserve"> 97083 </t>
  </si>
  <si>
    <t>COMPACTAÇÃO MECÂNICA DE SOLO PARA EXECUÇÃO DE RADIER, PISO DE CONCRETO OU LAJE SOBRE SOLO, COM COMPACTADOR DE SOLOS A PERCUSSÃO. AF_09/2021</t>
  </si>
  <si>
    <t>Radier, Piso de Concreto e Laje sobre Solo</t>
  </si>
  <si>
    <t xml:space="preserve"> 101747 </t>
  </si>
  <si>
    <t>PISO EM CONCRETO 20 MPA PREPARO MECÂNICO, ESPESSURA 7CM. AF_09/2020</t>
  </si>
  <si>
    <t>Pisos</t>
  </si>
  <si>
    <t>Telhamento para Cobertura</t>
  </si>
  <si>
    <t xml:space="preserve"> 92562 </t>
  </si>
  <si>
    <t>FABRICAÇÃO E INSTALAÇÃO DE TESOURA INTEIRA EM MADEIRA NÃO APARELHADA, VÃO DE 10 M, PARA TELHA ONDULADA DE FIBROCIMENTO, METÁLICA, PLÁSTICA OU TERMOACÚSTICA, INCLUSO IÇAMENTO. AF_10/2025</t>
  </si>
  <si>
    <t>Estrutura e Trama para Cobertura</t>
  </si>
  <si>
    <t xml:space="preserve"> 100382 </t>
  </si>
  <si>
    <t>FABRICAÇÃO E INSTALAÇÃO DE PONTALETES DE MADEIRA NÃO APARELHADA PARA TELHADOS COM ATÉ 2 ÁGUAS E COM TELHA ONDULADA DE FIBROCIMENTO, ALUMÍNIO OU PLÁSTICA EM EDIFÍCIO RESIDENCIAL TÉRREO/SOBRADO, INCLUSO TRANSPORTE VERTICAL. AF_10/2025</t>
  </si>
  <si>
    <t>16,00</t>
  </si>
  <si>
    <t xml:space="preserve"> 00010777 </t>
  </si>
  <si>
    <t>LOCACAO DE CONTAINER 2,30 X 4,30 M, ALT. 2,50 M, PARA SANITARIO, COM 3 BACIAS, 4 CHUVEIROS, 1 LAVATORIO E 1 MICTORIO (NAO INCLUI MOBILIZACAO/DESMOBILIZACAO)</t>
  </si>
  <si>
    <t>Equipamento</t>
  </si>
  <si>
    <t xml:space="preserve"> 88239 </t>
  </si>
  <si>
    <t>AJUDANTE DE CARPINTEIRO COM ENCARGOS COMPLEMENTARES</t>
  </si>
  <si>
    <t xml:space="preserve"> 88262 </t>
  </si>
  <si>
    <t>CARPINTEIRO DE FORMAS COM ENCARGOS COMPLEMENTARES</t>
  </si>
  <si>
    <t xml:space="preserve"> 00004491 </t>
  </si>
  <si>
    <t>PONTALETE *7,5 X 7,5* CM EM PINUS, MISTA OU EQUIVALENTE DA REGIAO - BRUTA</t>
  </si>
  <si>
    <t xml:space="preserve"> 00005068 </t>
  </si>
  <si>
    <t>PREGO DE ACO POLIDO COM CABECA 17 X 21 (2 X 11)</t>
  </si>
  <si>
    <t xml:space="preserve"> 00002420 </t>
  </si>
  <si>
    <t>DOBRADICA EM ACO/FERRO, 3" X 2 1/2", E= 1,9 A 2 MM, SEM ANEL, CROMADO OU ZINCADO, TAMPA BOLA, COM PARAFUSOS</t>
  </si>
  <si>
    <t xml:space="preserve"> 00039027 </t>
  </si>
  <si>
    <t>PREGO DE ACO POLIDO COM CABECA 19 X 36 (3 1/4 X 9)</t>
  </si>
  <si>
    <t xml:space="preserve"> 00043614 </t>
  </si>
  <si>
    <t>TABUA NAO APARELHADA *2,5 X 15* CM, EM MACARANDUBA/MASSARANDUBA, ANGELIM OU EQUIVALENTE DA REGIAO - BRUTA</t>
  </si>
  <si>
    <t xml:space="preserve"> 00007213 </t>
  </si>
  <si>
    <t>TELHA DE FIBROCIMENTO ONDULADA E = 4 MM, DE 2,44 X 0,50 M (SEM AMIANTO)</t>
  </si>
  <si>
    <t xml:space="preserve"> 00020205 </t>
  </si>
  <si>
    <t>RIPA APARELHADA *1,5 X 5* CM, EM MACARANDUBA/MASSARANDUBA, ANGELIM OU EQUIVALENTE DA REGIAO</t>
  </si>
  <si>
    <t>20,00</t>
  </si>
  <si>
    <t>Sistemas de Medição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</si>
  <si>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</si>
  <si>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</si>
  <si>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</si>
  <si>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</si>
  <si>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00038007 </t>
  </si>
  <si>
    <t>CONECTOR, CPVC, SOLDAVEL, 28 MM X 1", PARA AGUA QUENTE</t>
  </si>
  <si>
    <t xml:space="preserve"> 00038029 </t>
  </si>
  <si>
    <t>TUBO CPVC, SOLDAVEL, 54 MM, AGUA QUENTE PREDIAL (NBR 15884)</t>
  </si>
  <si>
    <t xml:space="preserve"> 00037960 </t>
  </si>
  <si>
    <t>JOELHO CPVC, SOLDAVEL, 90 GRAUS, 54 MM, PARA AGUA QUENTE</t>
  </si>
  <si>
    <t xml:space="preserve"> 00044400 </t>
  </si>
  <si>
    <t>BUCHA DE REDUCAO CPVC, SOLDAVEL, 54 X 28 MM, PARA AGUA QUENTE</t>
  </si>
  <si>
    <t xml:space="preserve"> 00021114 </t>
  </si>
  <si>
    <t>ADESIVO PARA TUBOS CPVC, *75* G</t>
  </si>
  <si>
    <t xml:space="preserve"> 00021125 </t>
  </si>
  <si>
    <t>TUBO CPVC, SOLDAVEL, 28 MM, AGUA QUENTE PREDIAL (NBR 15884)</t>
  </si>
  <si>
    <t xml:space="preserve"> 00037957 </t>
  </si>
  <si>
    <t>JOELHO CPVC, SOLDAVEL, 90 GRAUS, 28 MM, PARA AGUA QUENTE</t>
  </si>
  <si>
    <t xml:space="preserve"> 00006019 </t>
  </si>
  <si>
    <t>REGISTRO GAVETA BRUTO EM LATAO FORJADO, BITOLA 1"</t>
  </si>
  <si>
    <t xml:space="preserve"> 00003148 </t>
  </si>
  <si>
    <t>FITA VEDA ROSCA, EM PTFE, ROLO DE 18 MM X 50 M (L X C)</t>
  </si>
  <si>
    <t>1,00</t>
  </si>
  <si>
    <t xml:space="preserve"> 00012769 </t>
  </si>
  <si>
    <t>HIDROMETRO UNIJATO / MEDIDOR DE AGUA, DN 1/2", VAZAO MAXIMA DE 1,5 M3/H, PARA AGUA POTAVEL FRIA, RELOJOARIA PLANA, CLASSE B, HORIZONTAL (SEM CONEXOES)</t>
  </si>
  <si>
    <t>Instalações Elétricas - Rede de Distribuição</t>
  </si>
  <si>
    <t xml:space="preserve"> 96977 </t>
  </si>
  <si>
    <t>CORDOALHA DE COBRE NU 50 MM², ENTERRADA - FORNECIMENTO E INSTALAÇÃO. AF_08/2023</t>
  </si>
  <si>
    <t>Sistema de Proteção contra Descargas Atmosféricas - SPDA</t>
  </si>
  <si>
    <t xml:space="preserve"> 87367 </t>
  </si>
  <si>
    <t>ARGAMASSA TRAÇO 1:1:6 (EM VOLUME DE CIMENTO, CAL E AREIA MÉDIA ÚMIDA) PARA EMBOÇO/MASSA ÚNICA/ASSENTAMENTO DE ALVENARIA DE VEDAÇÃO, PREPARO MANUAL. AF_08/2019</t>
  </si>
  <si>
    <t>Argamassas</t>
  </si>
  <si>
    <t xml:space="preserve"> 91885 </t>
  </si>
  <si>
    <t>LUVA PARA ELETRODUTO, PVC, ROSCÁVEL, DN 32 MM (1"), PARA CIRCUITOS TERMINAIS, INSTALADA EM PAREDE - FORNECIMENTO E INSTALAÇÃO. AF_03/2023</t>
  </si>
  <si>
    <t>Instalações Elétricas - Eletrodutos Embutidos, Cabos, Caixas, Tomadas e Interruptores</t>
  </si>
  <si>
    <t xml:space="preserve"> 91933 </t>
  </si>
  <si>
    <t>CABO DE COBRE FLEXÍVEL ISOLADO, 10 MM², ANTI-CHAMA 0,6/1,0 KV, PARA CIRCUITOS TERMINAIS - FORNECIMENTO E INSTALAÇÃO. AF_03/2023</t>
  </si>
  <si>
    <t xml:space="preserve"> 91917 </t>
  </si>
  <si>
    <t>CURVA 90 GRAUS PARA ELETRODUTO, PVC, ROSCÁVEL, DN 32 MM (1"), PARA CIRCUITOS TERMINAIS, INSTALADA EM PAREDE - FORNECIMENTO E INSTALAÇÃO. AF_03/2023</t>
  </si>
  <si>
    <t xml:space="preserve"> 91872 </t>
  </si>
  <si>
    <t>ELETRODUTO RÍGIDO ROSCÁVEL, PVC, DN 32 MM (1"), PARA CIRCUITOS TERMINAIS, INSTALADO EM PAREDE - FORNECIMENTO E INSTALAÇÃO. AF_03/2023</t>
  </si>
  <si>
    <t xml:space="preserve"> 100578 </t>
  </si>
  <si>
    <t>ASSENTAMENTO DE POSTE DE CONCRETO COM COMPRIMENTO NOMINAL DE 9 M, CARGA NOMINAL MENOR OU IGUAL A 1000 DAN, ENGASTAMENTO SIMPLES COM 1,5 M DE SOLO (NÃO INCLUI FORNECIMENTO). AF_04/2025</t>
  </si>
  <si>
    <t>Postes de Concreto e Metálicos</t>
  </si>
  <si>
    <t xml:space="preserve"> 93673 </t>
  </si>
  <si>
    <t>DISJUNTOR TRIPOLAR TIPO DIN, CORRENTE NOMINAL DE 50A - FORNECIMENTO E INSTALAÇÃO. AF_07/2025</t>
  </si>
  <si>
    <t>Instalações Elétricas - Quadros, Cabos, Disjuntores, Contatores e Barramentos Blindados</t>
  </si>
  <si>
    <t xml:space="preserve"> 91919 </t>
  </si>
  <si>
    <t>CURVA 180 GRAUS PARA ELETRODUTO, PVC, ROSCÁVEL, DN 32 MM (1"), PARA CIRCUITOS TERMINAIS, INSTALADA EM PAREDE - FORNECIMENTO E INSTALAÇÃO. AF_03/2023</t>
  </si>
  <si>
    <t xml:space="preserve"> 104749 </t>
  </si>
  <si>
    <t>CONECTOR GRAMPO METÁLICO TIPO OLHAL, PARA SPDA, PARA HASTE DE ATERRAMENTO DE 3/4'' E CABOS DE 10 A 50 MM2 - FORNECIMENTO E INSTALAÇÃO. AF_08/2023</t>
  </si>
  <si>
    <t xml:space="preserve"> 96986 </t>
  </si>
  <si>
    <t>HASTE DE ATERRAMENTO, DIÂMETRO 3/4", COM 3 METROS - FORNECIMENTO E INSTALAÇÃO. AF_08/2023</t>
  </si>
  <si>
    <t xml:space="preserve"> 00001094 </t>
  </si>
  <si>
    <t>ARMACAO VERTICAL COM HASTE E CONTRA-PINO, EM CHAPA DE ACO GALVANIZADO 3/16", COM 1 ESTRIBO, SEM ISOLADOR</t>
  </si>
  <si>
    <t xml:space="preserve"> 00039996 </t>
  </si>
  <si>
    <t>VERGALHAO ZINCADO ROSCA TOTAL, 1/4" (6,3 MM)</t>
  </si>
  <si>
    <t xml:space="preserve"> 00004346 </t>
  </si>
  <si>
    <t>PARAFUSO DE FERRO POLIDO, SEXTAVADO, COM ROSCA PARCIAL, DIAMETRO 5/8", COMPRIMENTO 6", COM PORCA E ARRUELA DE PRESSAO MEDIA</t>
  </si>
  <si>
    <t xml:space="preserve"> 00034643 </t>
  </si>
  <si>
    <t>CAIXA DE INSPECAO PARA ATERRAMENTO E PARA RAIOS, EM POLIPROPILENO, DIAMETRO = 300 MM X ALTURA = 400 MM (INCLUIDA TAMPA SEM ESCOTILHA)</t>
  </si>
  <si>
    <t xml:space="preserve"> 00001062 </t>
  </si>
  <si>
    <t>CAIXA INTERNA/EXTERNA DE MEDICAO PARA 1 MEDIDOR TRIFASICO, COM VISOR, EM CHAPA DE ACO 18 USG (PADRAO DA CONCESSIONARIA LOCAL)</t>
  </si>
  <si>
    <t xml:space="preserve"> 00003398 </t>
  </si>
  <si>
    <t>ISOLADOR DE PORCELANA, TIPO ROLDANA, DIMENSOES DE *72* X *72* MM, PARA USO EM BAIXA TENSAO</t>
  </si>
  <si>
    <t xml:space="preserve"> 00014153 </t>
  </si>
  <si>
    <t>FITA METALICA PERFURADA, L = *18* MM, ROLO DE 30 M, CARGA RECOMENDADA = *30* KGF</t>
  </si>
  <si>
    <t xml:space="preserve"> 00039997 </t>
  </si>
  <si>
    <t>PORCA ZINCADA, SEXTAVADA, DIAMETRO 1/4"</t>
  </si>
  <si>
    <t xml:space="preserve"> 00011267 </t>
  </si>
  <si>
    <t>ARRUELA LISA, REDONDA, DE LATAO POLIDO, DIAMETRO NOMINAL 5/8", DIAMETRO EXTERNO = 34 MM, DIAMETRO DO FURO = 17 MM, ESPESSURA = *2,5* MM</t>
  </si>
  <si>
    <t>Sinalização Vertical Viária</t>
  </si>
  <si>
    <t xml:space="preserve"> 102234 </t>
  </si>
  <si>
    <t>PINTURA IMUNIZANTE PARA MADEIRA, 2 DEMÃOS. AF_01/2021</t>
  </si>
  <si>
    <t>Pintura em Madeira</t>
  </si>
  <si>
    <t xml:space="preserve"> 00005069 </t>
  </si>
  <si>
    <t>PREGO DE ACO POLIDO COM CABECA 17 X 27 (2 1/2 X 11)</t>
  </si>
  <si>
    <t xml:space="preserve"> 00005065 </t>
  </si>
  <si>
    <t>PREGO DE ACO POLIDO COM CABECA 10 X 10 (7/8 X 17)</t>
  </si>
  <si>
    <t xml:space="preserve"> 00004509 </t>
  </si>
  <si>
    <t>SARRAFO *2,5 X 10* CM EM PINUS, MISTA OU EQUIVALENTE DA REGIAO - BRUTA</t>
  </si>
  <si>
    <t xml:space="preserve"> 00004813 </t>
  </si>
  <si>
    <t>PLACA DE OBRA (PARA CONSTRUCAO CIVIL) EM CHAPA GALVANIZADA *N. 22*, ADESIVADA, DE *2,4 X 1,2* M (SEM POSTES PARA FIXACAO)</t>
  </si>
  <si>
    <t>6,00</t>
  </si>
  <si>
    <t xml:space="preserve"> A.05.000.020358 </t>
  </si>
  <si>
    <t>Remoção de entulho de obra, terra, alvenaria, concreto, argamassa, madeira, papel, plástico, metal, capacidade de 4m³</t>
  </si>
  <si>
    <t>120,00</t>
  </si>
  <si>
    <t>Instalações para Canteiros de Obras</t>
  </si>
  <si>
    <t xml:space="preserve"> 91693 </t>
  </si>
  <si>
    <t>SERRA CIRCULAR DE BANCADA COM MOTOR ELÉTRICO POTÊNCIA DE 5HP, COM COIFA PARA DISCO 10" - CHI DIURNO. AF_08/2015</t>
  </si>
  <si>
    <t>Custos Horários Produtivo e Improdutivo dos Equipamentos</t>
  </si>
  <si>
    <t>CHI</t>
  </si>
  <si>
    <t xml:space="preserve"> 91692 </t>
  </si>
  <si>
    <t>SERRA CIRCULAR DE BANCADA COM MOTOR ELÉTRICO POTÊNCIA DE 5HP, COM COIFA PARA DISCO 10" - CHP DIURNO. AF_08/2015</t>
  </si>
  <si>
    <t>CHP</t>
  </si>
  <si>
    <t xml:space="preserve"> 94974 </t>
  </si>
  <si>
    <t>CONCRETO MAGRO PARA LASTRO, TRAÇO 1:4,5:4,5 (EM MASSA SECA DE CIMENTO/ AREIA MÉDIA/ BRITA 1) - PREPARO MANUAL. AF_05/2021</t>
  </si>
  <si>
    <t>Produção de Concreto</t>
  </si>
  <si>
    <t xml:space="preserve"> 00006194 </t>
  </si>
  <si>
    <t>TABUA *2,5 X 15 CM EM PINUS, MISTA OU EQUIVALENTE DA REGIAO - BRUTA</t>
  </si>
  <si>
    <t xml:space="preserve"> 00007243 </t>
  </si>
  <si>
    <t>TELHA TRAPEZOIDAL EM ACO ZINCADO, SEM PINTURA, ALTURA DE APROXIMADAMENTE 40 MM, ESPESSURA DE 0,50 MM E LARGURA UTIL DE 980 MM</t>
  </si>
  <si>
    <t xml:space="preserve"> 00005061 </t>
  </si>
  <si>
    <t>PREGO DE ACO POLIDO COM CABECA 18 X 27 (2 1/2 X 10)</t>
  </si>
  <si>
    <t>382,58</t>
  </si>
  <si>
    <t xml:space="preserve"> 00040862 </t>
  </si>
  <si>
    <t>ALIMENTACAO - MENSALISTA (COLETADO CAIXA - ENCARGOS COMPLEMENTARES)</t>
  </si>
  <si>
    <t xml:space="preserve"> 00043498 </t>
  </si>
  <si>
    <t>EPI - FAMILIA ENGENHEIRO CIVIL - MENSALISTA (ENCARGOS COMPLEMENTARES - COLETADO CAIXA)</t>
  </si>
  <si>
    <t xml:space="preserve"> 00040811 </t>
  </si>
  <si>
    <t>ENGENHEIRO CIVIL DE OBRA JUNIOR (MENSALISTA)</t>
  </si>
  <si>
    <t>Mão de Obra</t>
  </si>
  <si>
    <t xml:space="preserve"> 00043474 </t>
  </si>
  <si>
    <t>FERRAMENTAS - FAMILIA ENGENHEIRO CIVIL - MENSALISTA (ENCARGOS COMPLEMENTARES - COLETADO CAIXA)</t>
  </si>
  <si>
    <t xml:space="preserve"> 00040863 </t>
  </si>
  <si>
    <t>EXAMES - MENSALISTA (COLETADO CAIXA - ENCARGOS COMPLEMENTARES)</t>
  </si>
  <si>
    <t xml:space="preserve"> 00040864 </t>
  </si>
  <si>
    <t>SEGURO - MENSALISTA (COLETADO CAIXA - ENCARGOS COMPLEMENTARES)</t>
  </si>
  <si>
    <t>2,40</t>
  </si>
  <si>
    <t xml:space="preserve"> 88325 </t>
  </si>
  <si>
    <t>VIDRACEIRO COM ENCARGOS COMPLEMENTARES</t>
  </si>
  <si>
    <t xml:space="preserve"> 88310 </t>
  </si>
  <si>
    <t>PINTOR COM ENCARGOS COMPLEMENTARES</t>
  </si>
  <si>
    <t xml:space="preserve"> 88261 </t>
  </si>
  <si>
    <t>CARPINTEIRO DE ESQUADRIAS COM ENCARGOS COMPLEMENTARES</t>
  </si>
  <si>
    <t xml:space="preserve"> 88273 </t>
  </si>
  <si>
    <t>MARCENEIRO COM ENCARGOS COMPLEMENTARES</t>
  </si>
  <si>
    <t xml:space="preserve"> 97063 </t>
  </si>
  <si>
    <t>MONTAGEM E DESMONTAGEM DE ANDAIME MODULAR FACHADEIRO, COM PISO METÁLICO, PARA EDIFÍCIOS COM MULTIPLOS PAVIMENTOS (EXCLUSIVE ANDAIME E LIMPEZA). AF_03/2024</t>
  </si>
  <si>
    <t>Equipamentos de Proteção Coletiva</t>
  </si>
  <si>
    <t xml:space="preserve"> 00020193 </t>
  </si>
  <si>
    <t>LOCACAO DE ANDAIME METALICO TIPO FACHADEIRO, PECAS COM APROXIMADAMENTE 1,20 M DE LARGURA E 2,0 M DE ALTURA, INCLUINDO DIAGONAIS EM X, BARRAS DE LIGACAO, SAPATAS E DEMAIS ITENS NECESSARIOS A MONTAGEM (NAO INCLUI INSTALACAO)</t>
  </si>
  <si>
    <t>M2XMES</t>
  </si>
  <si>
    <t>668,16</t>
  </si>
  <si>
    <t>Locação de Obras</t>
  </si>
  <si>
    <t xml:space="preserve"> 00004433 </t>
  </si>
  <si>
    <t>CAIBRO NAO APARELHADO *6 X 6* CM, EM MACARANDUBA/MASSARANDUBA, ANGELIM OU EQUIVALENTE DA REGIAO - BRUTA</t>
  </si>
  <si>
    <t xml:space="preserve"> 00004417 </t>
  </si>
  <si>
    <t>SARRAFO NAO APARELHADO *2,5 X 7* CM, EM MACARANDUBA/MASSARANDUBA, ANGELIM, PEROBA-ROSA OU EQUIVALENTE DA REGIAO - BRUTA</t>
  </si>
  <si>
    <t xml:space="preserve"> 00010567 </t>
  </si>
  <si>
    <t>TABUA *2,5 X 23* CM EM PINUS, MISTA OU EQUIVALENTE DA REGIAO - BRUTA</t>
  </si>
  <si>
    <t xml:space="preserve"> 00007356 </t>
  </si>
  <si>
    <t>TINTA LATEX ACRILICA PREMIUM, COR BRANCO FOSCO</t>
  </si>
  <si>
    <t>L</t>
  </si>
  <si>
    <t>135,65</t>
  </si>
  <si>
    <t>Escavação de Valas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</si>
  <si>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</si>
  <si>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</si>
  <si>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</si>
  <si>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</si>
  <si>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190,69</t>
  </si>
  <si>
    <t>47,67</t>
  </si>
  <si>
    <t>Lastro</t>
  </si>
  <si>
    <t xml:space="preserve"> 91277 </t>
  </si>
  <si>
    <t>PLACA VIBRATÓRIA REVERSÍVEL COM MOTOR 4 TEMPOS A GASOLINA, FORÇA CENTRÍFUGA DE 25 KN (2500 KGF), POTÊNCIA 5,5 CV - CHP DIURNO. AF_08/2015</t>
  </si>
  <si>
    <t xml:space="preserve"> 91278 </t>
  </si>
  <si>
    <t>PLACA VIBRATÓRIA REVERSÍVEL COM MOTOR 4 TEMPOS A GASOLINA, FORÇA CENTRÍFUGA DE 25 KN (2500 KGF), POTÊNCIA 5,5 CV - CHI DIURNO. AF_08/2015</t>
  </si>
  <si>
    <t xml:space="preserve"> 88309 </t>
  </si>
  <si>
    <t>PEDREIRO COM ENCARGOS COMPLEMENTARES</t>
  </si>
  <si>
    <t xml:space="preserve"> 00004721 </t>
  </si>
  <si>
    <t>PEDRA BRITADA N. 1 (9,5 A 19 MM) POSTO PEDREIRA/FORNECEDOR, SEM FRETE</t>
  </si>
  <si>
    <t xml:space="preserve"> 00004718 </t>
  </si>
  <si>
    <t>PEDRA BRITADA N. 2 (19 A 38 MM) POSTO PEDREIRA/FORNECEDOR, SEM FRETE</t>
  </si>
  <si>
    <t>63,85</t>
  </si>
  <si>
    <t>Fundações Rasas (Blocos, Sapatas, Vigas Baldrame)</t>
  </si>
  <si>
    <t xml:space="preserve"> 00040304 </t>
  </si>
  <si>
    <t>PREGO DE ACO POLIDO COM CABECA DUPLA 17 X 27 (2 1/2 X 11)</t>
  </si>
  <si>
    <t xml:space="preserve"> 00005074 </t>
  </si>
  <si>
    <t>PREGO DE ACO POLIDO COM CABECA 15 X 18 (1 1/2 X 13)</t>
  </si>
  <si>
    <t xml:space="preserve"> 00002692 </t>
  </si>
  <si>
    <t>DESMOLDANTE PROTETOR PARA FORMAS DE MADEIRA, DE BASE OLEOSA EMULSIONADA EM AGUA</t>
  </si>
  <si>
    <t xml:space="preserve"> 00006212 </t>
  </si>
  <si>
    <t>TABUA *2,5 X 30 CM EM PINUS, MISTA OU EQUIVALENTE DA REGIAO - BRUTA</t>
  </si>
  <si>
    <t xml:space="preserve"> 00004517 </t>
  </si>
  <si>
    <t>SARRAFO *2,5 X 7,5* CM EM PINUS, MISTA OU EQUIVALENTE DA REGIAO - BRUTA</t>
  </si>
  <si>
    <t>465,20</t>
  </si>
  <si>
    <t xml:space="preserve"> 92800 </t>
  </si>
  <si>
    <t>CORTE E DOBRA DE AÇO CA-60, DIÂMETRO DE 5,0 MM. AF_06/2022</t>
  </si>
  <si>
    <t>Armação para Estruturas de Concreto Armado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</si>
  <si>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</si>
  <si>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</si>
  <si>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</si>
  <si>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</si>
  <si>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</si>
  <si>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</si>
  <si>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</si>
  <si>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</si>
  <si>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>536,00</t>
  </si>
  <si>
    <t xml:space="preserve"> 92801 </t>
  </si>
  <si>
    <t>CORTE E DOBRA DE AÇO CA-50, DIÂMETRO DE 6,3 MM. AF_06/2022</t>
  </si>
  <si>
    <t>41,30</t>
  </si>
  <si>
    <t xml:space="preserve"> 92802 </t>
  </si>
  <si>
    <t>CORTE E DOBRA DE AÇO CA-50, DIÂMETRO DE 8,0 MM. AF_06/2022</t>
  </si>
  <si>
    <t>395,20</t>
  </si>
  <si>
    <t xml:space="preserve"> 92803 </t>
  </si>
  <si>
    <t>CORTE E DOBRA DE AÇO CA-50, DIÂMETRO DE 10,0 MM. AF_06/2022</t>
  </si>
  <si>
    <t>2.221,00</t>
  </si>
  <si>
    <t xml:space="preserve"> 92804 </t>
  </si>
  <si>
    <t>CORTE E DOBRA DE AÇO CA-50, DIÂMETRO DE 12,5 MM. AF_06/2022</t>
  </si>
  <si>
    <t>425,30</t>
  </si>
  <si>
    <t xml:space="preserve"> 92805 </t>
  </si>
  <si>
    <t>CORTE E DOBRA DE AÇO CA-50, DIÂMETRO DE 16,0 MM. AF_06/2022</t>
  </si>
  <si>
    <t>531,50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</si>
  <si>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</si>
  <si>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</si>
  <si>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</si>
  <si>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</si>
  <si>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00001525 </t>
  </si>
  <si>
    <t>CONCRETO USINADO BOMBEAVEL, CLASSE DE RESISTENCIA C30, BRITA 0 E 1, SLUMP = 100 +/- 20 MM, COM BOMBEAMENTO (DISPONIBILIZACAO DE BOMBA), SEM O LANCAMENTO (NBR 8953)</t>
  </si>
  <si>
    <t>76,20</t>
  </si>
  <si>
    <t>Aterros, Bases, Sub bases e Imprimações</t>
  </si>
  <si>
    <t xml:space="preserve"> 5851 </t>
  </si>
  <si>
    <t>TRATOR DE ESTEIRAS, POTÊNCIA 150 HP, PESO OPERACIONAL 16,7 T, COM RODA MOTRIZ ELEVADA E LÂMINA 3,18 M3 - CHP DIURNO. AF_06/2014</t>
  </si>
  <si>
    <t xml:space="preserve"> 5853 </t>
  </si>
  <si>
    <t>TRATOR DE ESTEIRAS, POTÊNCIA 150 HP, PESO OPERACIONAL 16,7 T, COM RODA MOTRIZ ELEVADA E LÂMINA 3,18 M3 - CHI DIURNO. AF_06/2014</t>
  </si>
  <si>
    <t>347,81</t>
  </si>
  <si>
    <t>Aterro e Reaterro de Valas</t>
  </si>
  <si>
    <t xml:space="preserve"> 91533 </t>
  </si>
  <si>
    <t>COMPACTADOR DE SOLOS DE PERCUSSÃO (SOQUETE) COM MOTOR A GASOLINA 4 TEMPOS, POTÊNCIA 4 CV - CHP DIURNO. AF_08/2015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</si>
  <si>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</si>
  <si>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</si>
  <si>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</si>
  <si>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</si>
  <si>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>284,54</t>
  </si>
  <si>
    <t>Impermeabilização, Proteção Mecânica e Tratamento de Junta</t>
  </si>
  <si>
    <t xml:space="preserve"> 88270 </t>
  </si>
  <si>
    <t>IMPERMEABILIZADOR COM ENCARGOS COMPLEMENTARES</t>
  </si>
  <si>
    <t xml:space="preserve"> 88243 </t>
  </si>
  <si>
    <t>AJUDANTE ESPECIALIZADO COM ENCARGOS COMPLEMENTARES</t>
  </si>
  <si>
    <t xml:space="preserve"> 00000626 </t>
  </si>
  <si>
    <t>MANTA LIQUIDA DE BASE ASFALTICA MODIFICADA COM A ADICAO DE ELASTOMEROS DILUIDOS EM SOLVENTE ORGANICO, APLICACAO A FRIO (MEMBRANA DE EMULSAO ASFALTICA PARA IMPERMEABILIZACAO FLEXIVEL)</t>
  </si>
  <si>
    <t>463,02</t>
  </si>
  <si>
    <t xml:space="preserve"> 100306 </t>
  </si>
  <si>
    <t>ENGENHEIRO CIVIL PLENO COM ENCARGOS COMPLEMENTARES</t>
  </si>
  <si>
    <t xml:space="preserve"> 90776 </t>
  </si>
  <si>
    <t>ENCARREGADO GERAL COM ENCARGOS COMPLEMENTARES</t>
  </si>
  <si>
    <t xml:space="preserve"> 008823 </t>
  </si>
  <si>
    <t>SBC</t>
  </si>
  <si>
    <t>ENSAIO - ENSAIO DE RESISTENCIA A COMPRESSAO SIMPLES - CONCRETO</t>
  </si>
  <si>
    <t>Fôrmas para Estruturas de Concreto Armado</t>
  </si>
  <si>
    <t xml:space="preserve"> 92263 </t>
  </si>
  <si>
    <t>FABRICAÇÃO DE FÔRMA PARA PILARES E ESTRUTURAS SIMILARES, EM CHAPA DE MADEIRA COMPENSADA RESINADA, E = 17 MM. AF_09/2020</t>
  </si>
  <si>
    <t xml:space="preserve"> 00040287 </t>
  </si>
  <si>
    <t>LOCACAO DE BARRA DE ANCORAGEM DE 0,80 A 1,20 M DE EXTENSAO, COM ROSCA DE 5/8", INCLUINDO PORCA E FLANGE</t>
  </si>
  <si>
    <t xml:space="preserve"> 00040275 </t>
  </si>
  <si>
    <t>LOCACAO DE VIGA SANDUICHE METALICA VAZADA PARA TRAVAMENTO DE PILARES, ALTURA DE *8* CM, LARGURA DE *6* CM E EXTENSAO DE 2 M</t>
  </si>
  <si>
    <t>UNXMES</t>
  </si>
  <si>
    <t xml:space="preserve"> 00040271 </t>
  </si>
  <si>
    <t>LOCACAO DE APRUMADOR METALICO DE PILAR, COM ALTURA E ANGULO REGULAVEIS, EXTENSAO DE *1,50* A *2,80* M</t>
  </si>
  <si>
    <t>263,80</t>
  </si>
  <si>
    <t>621,10</t>
  </si>
  <si>
    <t>165,10</t>
  </si>
  <si>
    <t>176,00</t>
  </si>
  <si>
    <t>391,40</t>
  </si>
  <si>
    <t>17,40</t>
  </si>
  <si>
    <t xml:space="preserve"> 92265 </t>
  </si>
  <si>
    <t>FABRICAÇÃO DE FÔRMA PARA VIGAS, EM CHAPA DE MADEIRA COMPENSADA RESINADA, E = 17 MM. AF_09/2020</t>
  </si>
  <si>
    <t xml:space="preserve"> 92272 </t>
  </si>
  <si>
    <t>FABRICAÇÃO DE ESCORAS DE VIGA DO TIPO GARFO, EM MADEIRA. AF_09/2020</t>
  </si>
  <si>
    <t xml:space="preserve"> 00006193 </t>
  </si>
  <si>
    <t>TABUA NAO APARELHADA *2,5 X 20* CM, EM MACARANDUBA/MASSARANDUBA, ANGELIM OU EQUIVALENTE DA REGIAO - BRUTA</t>
  </si>
  <si>
    <t>325,10</t>
  </si>
  <si>
    <t>18,70</t>
  </si>
  <si>
    <t>518,70</t>
  </si>
  <si>
    <t>668,50</t>
  </si>
  <si>
    <t>766,00</t>
  </si>
  <si>
    <t>501,20</t>
  </si>
  <si>
    <t xml:space="preserve"> 92806 </t>
  </si>
  <si>
    <t>CORTE E DOBRA DE AÇO CA-50, DIÂMETRO DE 20,0 MM. AF_06/2022</t>
  </si>
  <si>
    <t>93,40</t>
  </si>
  <si>
    <t>519,20</t>
  </si>
  <si>
    <t>36,90</t>
  </si>
  <si>
    <t xml:space="preserve"> 92267 </t>
  </si>
  <si>
    <t>FABRICAÇÃO DE FÔRMA PARA LAJES, EM CHAPA DE MADEIRA COMPENSADA RESINADA, E = 17 MM. AF_09/2020</t>
  </si>
  <si>
    <t xml:space="preserve"> 00040270 </t>
  </si>
  <si>
    <t>VIGA DE ESCORAMENTO H20, DE MADEIRA, PESO DE 5,00 A 5,20 KG/M, COM EXTREMIDADES PLASTICAS</t>
  </si>
  <si>
    <t xml:space="preserve"> 00040291 </t>
  </si>
  <si>
    <t>LOCACAO DE TORRE METALICA COMPLETA PARA UMA CARGA DE 8 TF (80 KN) E PE DIREITO DE 6 M, INCLUINDO MODULOS, DIAGONAIS, SAPATAS E FORCADOS</t>
  </si>
  <si>
    <t>60,60</t>
  </si>
  <si>
    <t>352,80</t>
  </si>
  <si>
    <t>546,00</t>
  </si>
  <si>
    <t>167,40</t>
  </si>
  <si>
    <t>197,50</t>
  </si>
  <si>
    <t>5,90</t>
  </si>
  <si>
    <t>42,80</t>
  </si>
  <si>
    <t xml:space="preserve"> C.06.000.022012 </t>
  </si>
  <si>
    <t>Laje pré-fabricada unidirecional em viga treliçada/lajota em EPS LT 16 (12 + 4) - SC = 300kgf/m²</t>
  </si>
  <si>
    <t>415,88</t>
  </si>
  <si>
    <t xml:space="preserve"> 12236 </t>
  </si>
  <si>
    <t>ORSE</t>
  </si>
  <si>
    <t>Tela aço soldada nervurada CA-60, malha 20x20cm, ferro 3.4mm, painel 2x3m, (0,72kg/m²), Malha Pop Leve Gerdau ou similar</t>
  </si>
  <si>
    <t>486,58</t>
  </si>
  <si>
    <t xml:space="preserve"> 101791 </t>
  </si>
  <si>
    <t>FABRICAÇÃO DE ESCORAS DO TIPO PONTALETE, EM MADEIRA, PARA PÉ-DIREITO DUPLO. AF_09/2020</t>
  </si>
  <si>
    <t>1.393,20</t>
  </si>
  <si>
    <t>Alvenaria de Vedação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</si>
  <si>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</si>
  <si>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</si>
  <si>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00037395 </t>
  </si>
  <si>
    <t>PINO DE ACO COM FURO, HASTE = 27 MM (ACAO DIRETA)</t>
  </si>
  <si>
    <t>CENTO</t>
  </si>
  <si>
    <t xml:space="preserve"> 00034557 </t>
  </si>
  <si>
    <t>TELA DE ACO SOLDADA GALVANIZADA/ZINCADA PARA ALVENARIA, FIO D = *1,20 A 1,70* MM, MALHA 15 X 15 MM, (C X L) *50 X 7,5* CM</t>
  </si>
  <si>
    <t xml:space="preserve"> 00037592 </t>
  </si>
  <si>
    <t>BLOCO CERAMICO / TIJOLO VAZADO PARA ALVENARIA DE VEDACAO, FUROS NA VERTICAL DE 9 X 19 X 39 CM (L X A X C)</t>
  </si>
  <si>
    <t>11,17</t>
  </si>
  <si>
    <t xml:space="preserve"> 00034547 </t>
  </si>
  <si>
    <t>TELA DE ACO SOLDADA GALVANIZADA/ZINCADA PARA ALVENARIA, FIO D = *1,20 A 1,70* MM, MALHA 15 X 15 MM, (C X L) *50 X 12* CM</t>
  </si>
  <si>
    <t xml:space="preserve"> 00037593 </t>
  </si>
  <si>
    <t>BLOCO CERAMICO / TIJOLO VAZADO PARA ALVENARIA DE VEDACAO, FUROS NA VERTICAL DE 14 X 19 X 39 CM (L X A X C)</t>
  </si>
  <si>
    <t>1.009,97</t>
  </si>
  <si>
    <t xml:space="preserve"> 00000367 </t>
  </si>
  <si>
    <t>AREIA GROSSA - POSTO JAZIDA/FORNECEDOR (RETIRADO NA JAZIDA, SEM TRANSPORTE)</t>
  </si>
  <si>
    <t xml:space="preserve"> 00001379 </t>
  </si>
  <si>
    <t>CIMENTO PORTLAND COMPOSTO CP II-32</t>
  </si>
  <si>
    <t xml:space="preserve"> 11639 </t>
  </si>
  <si>
    <t>Cobogo cimento, (elemento vazado,circular), 30 x 30 x 5cm</t>
  </si>
  <si>
    <t>137,80</t>
  </si>
  <si>
    <t>Vergas, contravergas e fixação de alvenaria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</si>
  <si>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</si>
  <si>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</si>
  <si>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89995 </t>
  </si>
  <si>
    <t>GRAUTEAMENTO DE CINTA SUPERIOR OU DE VERGA EM ALVENARIA ESTRUTURAL. AF_09/2021</t>
  </si>
  <si>
    <t>Graute e Armação</t>
  </si>
  <si>
    <t xml:space="preserve"> 00000660 </t>
  </si>
  <si>
    <t>CANALETA DE CONCRETO 19 X 19 X 19 CM (CLASSE C - NBR 6136)</t>
  </si>
  <si>
    <t>134,25</t>
  </si>
  <si>
    <t xml:space="preserve"> 89994 </t>
  </si>
  <si>
    <t>GRAUTEAMENTO DE CINTA INTERMEDIÁRIA OU DE CONTRAVERGA EM ALVENARIA ESTRUTURAL. AF_09/2021</t>
  </si>
  <si>
    <t xml:space="preserve"> 00000658 </t>
  </si>
  <si>
    <t>CANALETA DE CONCRETO 9 X 19 X 19 CM (CLASSE C - NBR 6136)</t>
  </si>
  <si>
    <t>86,30</t>
  </si>
  <si>
    <t>451,95</t>
  </si>
  <si>
    <t>Paredes em Drywall</t>
  </si>
  <si>
    <t xml:space="preserve"> 88278 </t>
  </si>
  <si>
    <t>MONTADOR DE ESTRUTURAS METÁLICAS COM ENCARGOS COMPLEMENTARES</t>
  </si>
  <si>
    <t xml:space="preserve"> 00039435 </t>
  </si>
  <si>
    <t>PARAFUSO DRY WALL, EM ACO FOSFATIZADO, CABECA TROMBETA E PONTA AGULHA (TA), COMPRIMENTO 25 MM</t>
  </si>
  <si>
    <t xml:space="preserve"> 00039443 </t>
  </si>
  <si>
    <t>PARAFUSO DRY WALL, EM ACO ZINCADO, CABECA LENTILHA E PONTA BROCA (LB), LARGURA 4,2 MM, COMPRIMENTO 13 MM</t>
  </si>
  <si>
    <t xml:space="preserve"> 00039434 </t>
  </si>
  <si>
    <t>MASSA DE REJUNTE EM PO PARA DRYWALL, A BASE DE GESSO, SECAGEM RAPIDA, PARA TRATAMENTO DE JUNTAS DE CHAPA DE GESSO (NECESSITA ADICAO DE AGUA)</t>
  </si>
  <si>
    <t xml:space="preserve"> 00039419 </t>
  </si>
  <si>
    <t>PERFIL GUIA, FORMATO U, EM ACO ZINCADO, PARA ESTRUTURA PAREDE DRYWALL, E = 0,5 MM, 70 X 3000 MM (L X C)</t>
  </si>
  <si>
    <t xml:space="preserve"> 00039413 </t>
  </si>
  <si>
    <t>PLACA / CHAPA DE GESSO ACARTONADO, STANDARD (ST), COR BRANCA, E = 12,5 MM, 1200 X 2400 MM (L X C)</t>
  </si>
  <si>
    <t xml:space="preserve"> 00039432 </t>
  </si>
  <si>
    <t>FITA DE PAPEL REFORCADA COM LAMINA DE METAL PARA REFORCO DE CANTOS DE CHAPA DE GESSO PARA DRYWALL</t>
  </si>
  <si>
    <t xml:space="preserve"> 00037586 </t>
  </si>
  <si>
    <t>PINO DE ACO COM ARRUELA CONICA, DIAMETRO ARRUELA = *23* MM E COMP HASTE = *27* MM (ACAO INDIRETA)</t>
  </si>
  <si>
    <t xml:space="preserve"> 00039431 </t>
  </si>
  <si>
    <t>FITA DE PAPEL MICROPERFURADO, 50 X 150 MM, PARA TRATAMENTO DE JUNTAS DE CHAPA DE GESSO PARA DRYWALL</t>
  </si>
  <si>
    <t xml:space="preserve"> 00039422 </t>
  </si>
  <si>
    <t>PERFIL MONTANTE, FORMATO C, EM ACO ZINCADO, PARA ESTRUTURA PAREDE DRYWALL, E = 0,5 MM, 70 X 3000 MM (L X C)</t>
  </si>
  <si>
    <t>50,01</t>
  </si>
  <si>
    <t xml:space="preserve"> 00039417 </t>
  </si>
  <si>
    <t>PLACA / CHAPA DE GESSO ACARTONADO, RESISTENTE A UMIDADE (RU), COR VERDE, E = 12,5 MM, 1200 X 2400 MM (L X C)</t>
  </si>
  <si>
    <t>180,11</t>
  </si>
  <si>
    <t xml:space="preserve"> 1979 </t>
  </si>
  <si>
    <t>Isolamento acústico c/ painel  em lã de vidro e = 50mm (isover-santa marina ref psi - 30/50mm ou similar)</t>
  </si>
  <si>
    <t>Isolamento Acústico</t>
  </si>
  <si>
    <t>114,28</t>
  </si>
  <si>
    <t>78,57</t>
  </si>
  <si>
    <t>Instalações de Divisórias Diversas</t>
  </si>
  <si>
    <t xml:space="preserve"> 88274 </t>
  </si>
  <si>
    <t>MARMORISTA/GRANITEIRO COM ENCARGOS COMPLEMENTARES</t>
  </si>
  <si>
    <t xml:space="preserve"> 00010698 </t>
  </si>
  <si>
    <t>DIVISORIA, PLACA PRE-MOLDADA EM GRANILITE, MARMORITE OU GRANITINA, E = *3 CM</t>
  </si>
  <si>
    <t xml:space="preserve"> 00000131 </t>
  </si>
  <si>
    <t>ADESIVO ESTRUTURAL A BASE DE RESINA EPOXI, BICOMPONENTE, PASTOSO (TIXOTROPICO)</t>
  </si>
  <si>
    <t xml:space="preserve"> 00037596 </t>
  </si>
  <si>
    <t>ARGAMASSA COLANTE TIPO AC III E</t>
  </si>
  <si>
    <t>0,40</t>
  </si>
  <si>
    <t xml:space="preserve"> 3188 </t>
  </si>
  <si>
    <t>Divisória Naval (painel com vidro), e=40mm, com perfis em aço ou similar</t>
  </si>
  <si>
    <t>13,96</t>
  </si>
  <si>
    <t xml:space="preserve"> 00013284 </t>
  </si>
  <si>
    <t>CIMENTO PORTLAND DE ALTO FORNO (AF) CP III-40</t>
  </si>
  <si>
    <t xml:space="preserve"> 019958 </t>
  </si>
  <si>
    <t>MADEIRA - BARROTE EM PARAJU BRUTO 6,0x3cm</t>
  </si>
  <si>
    <t xml:space="preserve"> 005512 </t>
  </si>
  <si>
    <t>PERFIL MODULAR EM ALUMINIO 6MT CHAMPAGNE CLARO SEM ABA LINK RM-283 ROMETAL</t>
  </si>
  <si>
    <t>1,58</t>
  </si>
  <si>
    <t xml:space="preserve"> 93287 </t>
  </si>
  <si>
    <t>GUINDASTE HIDRÁULICO AUTOPROPELIDO, COM LANÇA TELESCÓPICA 40 M, CAPACIDADE MÁXIMA 60 T, POTÊNCIA 260 KW - CHP DIURNO. AF_03/2016</t>
  </si>
  <si>
    <t xml:space="preserve"> 88240 </t>
  </si>
  <si>
    <t>AJUDANTE DE ESTRUTURA METÁLICA COM ENCARGOS COMPLEMENTARES</t>
  </si>
  <si>
    <t xml:space="preserve"> 100716 </t>
  </si>
  <si>
    <t>JATEAMENTO ABRASIVO COM GRANALHA DE AÇO EM PERFIL METÁLICO EM FÁBRICA. AF_01/2020</t>
  </si>
  <si>
    <t>Pintura em Superfícies Metálicas</t>
  </si>
  <si>
    <t xml:space="preserve"> 93288 </t>
  </si>
  <si>
    <t>GUINDASTE HIDRÁULICO AUTOPROPELIDO, COM LANÇA TELESCÓPICA 40 M, CAPACIDADE MÁXIMA 60 T, POTÊNCIA 260 KW - CHI DIURNO. AF_03/2016</t>
  </si>
  <si>
    <t xml:space="preserve"> 100719 </t>
  </si>
  <si>
    <t>PINTURA COM TINTA ALQUÍDICA DE FUNDO (TIPO ZARCÃO) PULVERIZADA SOBRE PERFIL METÁLICO EXECUTADO EM FÁBRICA (POR DEMÃO). AF_01/2020_PE</t>
  </si>
  <si>
    <t xml:space="preserve"> 00004777 </t>
  </si>
  <si>
    <t>CANTONEIRA ACO ABAS IGUAIS (QUALQUER BITOLA), ESPESSURA ENTRE 1/8" E 1/4"</t>
  </si>
  <si>
    <t xml:space="preserve"> 00011977 </t>
  </si>
  <si>
    <t>CHUMBADOR DE ACO ZINCADO, DIAMETRO 1/2", COMPRIMENTO 75 MM</t>
  </si>
  <si>
    <t xml:space="preserve"> 00001334 </t>
  </si>
  <si>
    <t>CHAPA DE ACO GROSSA, ASTM A36, E = 5/8" (15,88 MM) 124,49 KG/M2</t>
  </si>
  <si>
    <t xml:space="preserve"> 00010966 </t>
  </si>
  <si>
    <t>PERFIL "U" SIMPLES, EM CHAPA DOBRADA DE ACO LAMINADO, E = 8 MM, H = 150 MM, L = 75 MM (16,97 KG/M)</t>
  </si>
  <si>
    <t>1.345,00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</si>
  <si>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</si>
  <si>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</si>
  <si>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</si>
  <si>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</si>
  <si>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00004425 </t>
  </si>
  <si>
    <t>VIGA NAO APARELHADA *6 X 12* CM, EM MACARANDUBA/MASSARANDUBA, ANGELIM OU EQUIVALENTE DA REGIAO - BRUTA</t>
  </si>
  <si>
    <t xml:space="preserve"> 00005075 </t>
  </si>
  <si>
    <t>PREGO DE ACO POLIDO COM CABECA 18 X 30 (2 3/4 X 10)</t>
  </si>
  <si>
    <t xml:space="preserve"> 00004430 </t>
  </si>
  <si>
    <t>CAIBRO NAO APARELHADO *5 X 6* CM, EM MACARANDUBA/MASSARANDUBA, ANGELIM OU EQUIVALENTE DA REGIAO - BRUTA</t>
  </si>
  <si>
    <t xml:space="preserve"> 00004472 </t>
  </si>
  <si>
    <t>VIGA NAO APARELHADA *6 X 16* CM, EM MACARANDUBA/MASSARANDUBA, ANGELIM OU EQUIVALENTE DA REGIAO - BRUTA</t>
  </si>
  <si>
    <t>459,50</t>
  </si>
  <si>
    <t xml:space="preserve"> 00040568 </t>
  </si>
  <si>
    <t>PREGO DE ACO POLIDO COM CABECA 22 X 48 (4 1/4 X 5)</t>
  </si>
  <si>
    <t xml:space="preserve"> 88323 </t>
  </si>
  <si>
    <t>TELHADISTA COM ENCARGOS COMPLEMENTARES</t>
  </si>
  <si>
    <t xml:space="preserve"> 00001607 </t>
  </si>
  <si>
    <t>CONJUNTO ARRUELAS DE VEDACAO 5/16" PARA TELHA FIBROCIMENTO (UMA ARRUELA METALICA E UMA ARRUELA PVC - CONICAS)</t>
  </si>
  <si>
    <t xml:space="preserve"> 00004302 </t>
  </si>
  <si>
    <t>PARAFUSO ZINCADO ROSCA SOBERBA, CABECA SEXTAVADA, 5/16" X 250 MM, PARA FIXACAO DE TELHA EM MADEIRA</t>
  </si>
  <si>
    <t xml:space="preserve"> 00007194 </t>
  </si>
  <si>
    <t>TELHA DE FIBROCIMENTO ONDULADA E = 6 MM, DE 2,44 X 1,10 M (SEM AMIANTO)</t>
  </si>
  <si>
    <t xml:space="preserve"> 070113 </t>
  </si>
  <si>
    <t>CHAPA DE POLICARBONATO ALVEOLAR 2,10x6,0mx10mm</t>
  </si>
  <si>
    <t>34,41</t>
  </si>
  <si>
    <t xml:space="preserve"> 00000142 </t>
  </si>
  <si>
    <t>SELANTE ELASTICO MONOCOMPONENTE A BASE DE POLIURETANO (PU) PARA JUNTAS DIVERSAS</t>
  </si>
  <si>
    <t>310ML</t>
  </si>
  <si>
    <t xml:space="preserve"> 00040784 </t>
  </si>
  <si>
    <t>CALHA QUADRADA DE CHAPA DE ACO GALVANIZADA NUM 24, CORTE 100 CM</t>
  </si>
  <si>
    <t xml:space="preserve"> 00013388 </t>
  </si>
  <si>
    <t>SOLDA EM BARRA DE ESTANHO-CHUMBO 50/50</t>
  </si>
  <si>
    <t xml:space="preserve"> 00005104 </t>
  </si>
  <si>
    <t>REBITE DE REPUXO EM ALUMINIO VAZADO, DIAMETRO 3,2 X 8 MM DE COMPRIMENTO (1KG = 1025 UNIDADES)</t>
  </si>
  <si>
    <t>90,10</t>
  </si>
  <si>
    <t xml:space="preserve"> 00040873 </t>
  </si>
  <si>
    <t>RUFO INTERNO/EXTERNO DE CHAPA DE ACO GALVANIZADA NUM 24, CORTE 25 CM</t>
  </si>
  <si>
    <t>76,68</t>
  </si>
  <si>
    <t xml:space="preserve"> 00007216 </t>
  </si>
  <si>
    <t>CUMEEIRA NORMAL PARA TELHA ESTRUTURAL DE FIBROCIMENTO 2 ABAS, E = 6 MM, DE 1050 X 935 MM (SEM AMIANTO)</t>
  </si>
  <si>
    <t>33,40</t>
  </si>
  <si>
    <t xml:space="preserve"> 00000135 </t>
  </si>
  <si>
    <t>ARGAMASSA POLIMERICA IMPERMEABILIZANTE SEMIFLEXIVEL, BICOMPONENTE, A BASE DE CIMENTO E ADITIVOS</t>
  </si>
  <si>
    <t xml:space="preserve"> 00004030 </t>
  </si>
  <si>
    <t>VEU DE POLIESTER PARA IMPERMEABILIZACAO</t>
  </si>
  <si>
    <t>158,86</t>
  </si>
  <si>
    <t>Esquadrias - Portas</t>
  </si>
  <si>
    <t xml:space="preserve"> 90806 </t>
  </si>
  <si>
    <t>BATENTE PARA PORTA DE MADEIRA, FIXAÇÃO COM ARGAMASSA, PADRÃO MÉDIO - FORNECIMENTO E INSTALAÇÃO. AF_10/2025</t>
  </si>
  <si>
    <t xml:space="preserve"> 100659 </t>
  </si>
  <si>
    <t>ALIZAR DE 5X1,5CM PARA PORTA FIXADO COM PREGOS, PADRÃO MÉDIO - FORNECIMENTO E INSTALAÇÃO. AF_10/2025</t>
  </si>
  <si>
    <t xml:space="preserve"> 90823 </t>
  </si>
  <si>
    <t>PORTA DE MADEIRA PARA PINTURA, SEMI-OCA (LEVE OU MÉDIA), 90X210CM, ESPESSURA DE 3,5CM, INCLUSO DOBRADIÇAS - FORNECIMENTO E INSTALAÇÃO. AF_10/2025</t>
  </si>
  <si>
    <t xml:space="preserve"> 90830 </t>
  </si>
  <si>
    <t>FECHADURA DE EMBUTIR COM CILINDRO, EXTERNA, COMPLETA, ACABAMENTO PADRÃO MÉDIO, INCLUSO EXECUÇÃO DE FURO - FORNECIMENTO E INSTALAÇÃO. AF_10/2025</t>
  </si>
  <si>
    <t>13,00</t>
  </si>
  <si>
    <t xml:space="preserve"> 90822 </t>
  </si>
  <si>
    <t>PORTA DE MADEIRA PARA PINTURA, SEMI-OCA (LEVE OU MÉDIA), 80X210CM, ESPESSURA DE 3,5CM, INCLUSO DOBRADIÇAS - FORNECIMENTO E INSTALAÇÃO. AF_10/2025</t>
  </si>
  <si>
    <t xml:space="preserve"> 080106 </t>
  </si>
  <si>
    <t>PORTA MADEIRA LISA PARA PINTURA 1,20x2,10m</t>
  </si>
  <si>
    <t xml:space="preserve"> 001349 </t>
  </si>
  <si>
    <t>ALIZAR/MOLDURA MADEIRA DE LEI 1,5x4,5cm PARA PINTURA</t>
  </si>
  <si>
    <t xml:space="preserve"> 008624 </t>
  </si>
  <si>
    <t>ADUELA/MARCO/BATENTE MADEIRA 3,5x14cm P/PINTURA</t>
  </si>
  <si>
    <t xml:space="preserve"> 002203 </t>
  </si>
  <si>
    <t>TACO DE MADEIRA PARA FIXACAO DE ESQUADRIAS/CAIXILHOS</t>
  </si>
  <si>
    <t xml:space="preserve"> 00020247 </t>
  </si>
  <si>
    <t>PREGO DE ACO POLIDO COM CABECA 15 X 15 (1 1/4 X 13)</t>
  </si>
  <si>
    <t xml:space="preserve"> D.04.000.030003 </t>
  </si>
  <si>
    <t>Porta lisa de correr suspensa em madeira Curupixá, freijo, com batente e trilho na parte superior</t>
  </si>
  <si>
    <t>17,96</t>
  </si>
  <si>
    <t xml:space="preserve"> 00011451 </t>
  </si>
  <si>
    <t>DOBRADICA TIPO VAI-E-VEM EM ACO/FERRO, TAMANHO 3", GALVANIZADO, COM PARAFUSOS</t>
  </si>
  <si>
    <t xml:space="preserve"> 000699 </t>
  </si>
  <si>
    <t>PORTA MADEIRA LISA PINTURA 0,80x2,10m</t>
  </si>
  <si>
    <t>2,00</t>
  </si>
  <si>
    <t>ESQV - ESQUADRIAS/FERRAGENS/VIDROS</t>
  </si>
  <si>
    <t xml:space="preserve"> 00036888 </t>
  </si>
  <si>
    <t>GUARNICAO / MOLDURA / ARREMATE DE ACABAMENTO PARA ESQUADRIA, EM ALUMINIO PERFIL 25, ACABAMENTO ANODIZADO BRANCO OU BRILHANTE, PARA 1 FACE</t>
  </si>
  <si>
    <t xml:space="preserve"> 00004914 </t>
  </si>
  <si>
    <t>PORTA DE ABRIR EM ALUMINIO COM LAMBRI HORIZONTAL/LAMINADA, ACABAMENTO ANODIZADO NATURAL, SEM GUARNICAO/ALIZAR/VISTA</t>
  </si>
  <si>
    <t xml:space="preserve"> 00007568 </t>
  </si>
  <si>
    <t>BUCHA DE NYLON SEM ABA S10, COM PARAFUSO DE 6,10 X 65 MM EM ACO ZINCADO COM ROSCA SOBERBA, CABECA CHATA E FENDA PHILLIPS</t>
  </si>
  <si>
    <t>14,07</t>
  </si>
  <si>
    <t xml:space="preserve"> H.05.000.031120 </t>
  </si>
  <si>
    <t>Porta em alumínio anodizado fosco L 30, tipo veneziana de giro, completa com batente e ferragem, sob medida com referência 90 cm x 185 cm</t>
  </si>
  <si>
    <t xml:space="preserve"> 00000370 </t>
  </si>
  <si>
    <t>AREIA MEDIA - POSTO JAZIDA/FORNECEDOR (RETIRADO NA JAZIDA, SEM TRANSPORTE)</t>
  </si>
  <si>
    <t>6,93</t>
  </si>
  <si>
    <t xml:space="preserve"> 88315 </t>
  </si>
  <si>
    <t>SERRALHEIRO COM ENCARGOS COMPLEMENTARES</t>
  </si>
  <si>
    <t xml:space="preserve"> 00022 </t>
  </si>
  <si>
    <t>EMOP</t>
  </si>
  <si>
    <t>ALUMINIO EM PERFIL TUBULAR EXTRUDADO, LI GA COMUM</t>
  </si>
  <si>
    <t>17,76</t>
  </si>
  <si>
    <t xml:space="preserve"> H.04.000.031272 </t>
  </si>
  <si>
    <t>Porta de abrir em tela de aço galvanizado, ondulada de 1´ fio 12, sob medida</t>
  </si>
  <si>
    <t>8,08</t>
  </si>
  <si>
    <t xml:space="preserve"> 88251 </t>
  </si>
  <si>
    <t>AUXILIAR DE SERRALHEIRO COM ENCARGOS COMPLEMENTARES</t>
  </si>
  <si>
    <t xml:space="preserve"> 001328 </t>
  </si>
  <si>
    <t>PORTA 1 FOLHA LAMBRIL ALUMINIO NATURAL LINHA 25</t>
  </si>
  <si>
    <t>2,52</t>
  </si>
  <si>
    <t xml:space="preserve"> 88629 </t>
  </si>
  <si>
    <t>ARGAMASSA TRAÇO 1:3 (EM VOLUME DE CIMENTO E AREIA MÉDIA ÚMIDA), PREPARO MANUAL. AF_08/2019</t>
  </si>
  <si>
    <t xml:space="preserve"> 13064 </t>
  </si>
  <si>
    <t>Portão/porta em alumínio cor N/B/P, de abrir, 02 fls, vazado, em tubo quadrado 3"x1.1/2" horizontais e engradado e 1.1/2"x1.1/2" verticais, com espaçamento de 12cm.</t>
  </si>
  <si>
    <t>9,80</t>
  </si>
  <si>
    <t>Esquadrias - Janelas</t>
  </si>
  <si>
    <t xml:space="preserve"> 00034381 </t>
  </si>
  <si>
    <t>JANELA MAXIM-AR, EM ALUMINIO PERFIL 25, 60 X 80 CM (A X L), ACABAMENTO BRANCO OU BRILHANTE, BATENTE DE 4 A 5 CM, COM VIDRO 4 MM, SEM GUARNICAO/ALIZAR</t>
  </si>
  <si>
    <t xml:space="preserve"> 00004377 </t>
  </si>
  <si>
    <t>PARAFUSO DE ACO ZINCADO COM ROSCA SOBERBA, CABECA CHATA E FENDA SIMPLES, DIAMETRO 4,2 MM, COMPRIMENTO * 32 * MM</t>
  </si>
  <si>
    <t xml:space="preserve"> 00039961 </t>
  </si>
  <si>
    <t>SILICONE ACETICO USO GERAL INCOLOR 280 G</t>
  </si>
  <si>
    <t>28,52</t>
  </si>
  <si>
    <t xml:space="preserve"> 00034364 </t>
  </si>
  <si>
    <t>JANELA DE CORRER, EM ALUMINIO PERFIL 25, 120 X 150 CM (A X L), 4 FLS, BANDEIRA COM BASCULA, ACABAMENTO BRANCO OU BRILHANTE, BATENTE/REQUADRO DE 6 A 14 CM, COM VIDRO 4 MM, SEM GUARNICAO/ALIZAR</t>
  </si>
  <si>
    <t>39,93</t>
  </si>
  <si>
    <t xml:space="preserve"> 00036896 </t>
  </si>
  <si>
    <t>JANELA DE CORRER, EM ALUMINIO PERFIL 25, 100 X 120 CM (A X L), 2 FLS MOVEIS, SEM BANDEIRA, ACABAMENTO BRANCO OU BRILHANTE, BATENTE DE 6 A 7 CM, COM VIDRO 4 MM, SEM GUARNICAO</t>
  </si>
  <si>
    <t>4,32</t>
  </si>
  <si>
    <t xml:space="preserve"> 12929 </t>
  </si>
  <si>
    <t>Porta corta fogo, duas folhas, abrir, classe P90, da DKS ou similar - inclusive batente</t>
  </si>
  <si>
    <t>3,15</t>
  </si>
  <si>
    <t xml:space="preserve"> H.08.000.031658 </t>
  </si>
  <si>
    <t>Puxador duplo para porta de madeira, alumínio ou vidro, ref. Dorma Manet de 350mm da Dorma ou equivalente</t>
  </si>
  <si>
    <t>9,00</t>
  </si>
  <si>
    <t xml:space="preserve"> 2062 </t>
  </si>
  <si>
    <t>Barra de apoio, reta, fixa, em aço inox, l=40cm, d=1 1/4" - Jackwal ou similar</t>
  </si>
  <si>
    <t xml:space="preserve"> 001609 </t>
  </si>
  <si>
    <t>PERFIL DE ALUMINIO MONTANTE LATERAL PARA PORTA DA LINHA SUPREMA BOGONI ALUMINIOS</t>
  </si>
  <si>
    <t>271,54</t>
  </si>
  <si>
    <t xml:space="preserve"> 036546 </t>
  </si>
  <si>
    <t>MOLA HIDRAULICA AEREA UD94 COM CALHA/BRACO DESLIZANTE UDINESE</t>
  </si>
  <si>
    <t>4,00</t>
  </si>
  <si>
    <t xml:space="preserve"> H.08.000.035019 </t>
  </si>
  <si>
    <t>Fechadura com maçaneta tipo alavanca em aço inoxidável e rozeta, ref. Victória Ecoinox 882 IXE externa da Pado ou equivalente</t>
  </si>
  <si>
    <t>26,00</t>
  </si>
  <si>
    <t>46,00</t>
  </si>
  <si>
    <t xml:space="preserve"> 001450 </t>
  </si>
  <si>
    <t>PREGO FERRO GALVANIZADO 16x24 (285 un/kg)</t>
  </si>
  <si>
    <t>0,45</t>
  </si>
  <si>
    <t>Chapisco</t>
  </si>
  <si>
    <t xml:space="preserve"> 87313 </t>
  </si>
  <si>
    <t>ARGAMASSA TRAÇO 1:3 (EM VOLUME DE CIMENTO E AREIA GROSSA ÚMIDA) PARA CHAPISCO CONVENCIONAL, PREPARO MECÂNICO COM BETONEIRA 400 L. AF_08/2019</t>
  </si>
  <si>
    <t>2.042,32</t>
  </si>
  <si>
    <t>Massa Única Interna</t>
  </si>
  <si>
    <t>1.957,38</t>
  </si>
  <si>
    <t>84,90</t>
  </si>
  <si>
    <t>Revestimentos Cerâmicos Internos</t>
  </si>
  <si>
    <t xml:space="preserve"> 88256 </t>
  </si>
  <si>
    <t>AZULEJISTA OU LADRILHEIRO COM ENCARGOS COMPLEMENTARES</t>
  </si>
  <si>
    <t xml:space="preserve"> 00034357 </t>
  </si>
  <si>
    <t>REJUNTE CIMENTICIO, QUALQUER COR</t>
  </si>
  <si>
    <t xml:space="preserve"> 00001381 </t>
  </si>
  <si>
    <t>ARGAMASSA COLANTE AC I PARA CERAMICAS</t>
  </si>
  <si>
    <t xml:space="preserve"> 00010515 </t>
  </si>
  <si>
    <t>REVESTIMENTO EM CERAMICA ESMALTADA, FORMATO MAIOR A 2025 CM2</t>
  </si>
  <si>
    <t>211,41</t>
  </si>
  <si>
    <t>Passeios de Concreto</t>
  </si>
  <si>
    <t xml:space="preserve"> 00007156 </t>
  </si>
  <si>
    <t>TELA DE ACO SOLDADA NERVURADA, CA-60, Q-196, (3,11 KG/M2), DIAMETRO DO FIO = 5,0 MM, LARGURA = 2,45 M, ESPACAMENTO DA MALHA = 10 X 10 CM</t>
  </si>
  <si>
    <t xml:space="preserve"> 00034492 </t>
  </si>
  <si>
    <t>CONCRETO USINADO BOMBEAVEL, CLASSE DE RESISTENCIA C20, COM BRITA 0 E 1, SLUMP = 100 +/- 20 MM, EXCLUI SERVICO DE BOMBEAMENTO (NBR 8953)</t>
  </si>
  <si>
    <t>434,27</t>
  </si>
  <si>
    <t xml:space="preserve"> 100490 </t>
  </si>
  <si>
    <t>ARGAMASSA TRAÇO 1:4 (EM VOLUME DE CIMENTO E AREIA MÉDIA ÚMIDA), PREPARO MECÂNICO COM BETONEIRA 600 L. AF_08/2019</t>
  </si>
  <si>
    <t xml:space="preserve"> 3077 </t>
  </si>
  <si>
    <t>Piso alta resistencia, colorido, e=10mm, aplicado com juntas, polido até o esmeril 400 e encerado</t>
  </si>
  <si>
    <t>Serviços</t>
  </si>
  <si>
    <t>366,29</t>
  </si>
  <si>
    <t xml:space="preserve"> 8428 </t>
  </si>
  <si>
    <t>Piso alta resistencia, comum, cor cinza, e=12mm, aplicado com juntas plásticas, sem polimento</t>
  </si>
  <si>
    <t>67,98</t>
  </si>
  <si>
    <t xml:space="preserve"> 12112 </t>
  </si>
  <si>
    <t>Rodape alta resistência, alt=10cm, meia-cana</t>
  </si>
  <si>
    <t>m</t>
  </si>
  <si>
    <t>371,25</t>
  </si>
  <si>
    <t>57,90</t>
  </si>
  <si>
    <t>Forros</t>
  </si>
  <si>
    <t xml:space="preserve"> 00040547 </t>
  </si>
  <si>
    <t>PARAFUSO ZINCADO, AUTOBROCANTE, FLANGEADO, 4,2 MM X 19 MM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</si>
  <si>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</si>
  <si>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</si>
  <si>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</si>
  <si>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</si>
  <si>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00043131 </t>
  </si>
  <si>
    <t>ARAME GALVANIZADO 6 BWG, D = 5,16 MM (0,157 KG/M), OU 8 BWG, D = 4,19 MM (0,101 KG/M), OU 10 BWG, D = 3,40 MM (0,0713 KG/M)</t>
  </si>
  <si>
    <t>528,81</t>
  </si>
  <si>
    <t>Pintura Interna</t>
  </si>
  <si>
    <t xml:space="preserve"> 00006085 </t>
  </si>
  <si>
    <t>SELADOR ACRILICO OPACO PREMIUM INTERIOR/EXTERIOR</t>
  </si>
  <si>
    <t>715,44</t>
  </si>
  <si>
    <t xml:space="preserve"> 00043626 </t>
  </si>
  <si>
    <t>MASSA CORRIDA PARA SUPERFICIES DE AMBIENTES INTERNOS</t>
  </si>
  <si>
    <t xml:space="preserve"> 00003767 </t>
  </si>
  <si>
    <t>LIXA EM FOLHA PARA PAREDE OU MADEIRA, NUMERO 120, COR VERMELHA</t>
  </si>
  <si>
    <t>1.349,77</t>
  </si>
  <si>
    <t>Pintura Externa</t>
  </si>
  <si>
    <t xml:space="preserve"> 00043651 </t>
  </si>
  <si>
    <t>MASSA ACRILICA PARA SUPERFICIES INTERNAS E EXTERNAS</t>
  </si>
  <si>
    <t xml:space="preserve"> 00035693 </t>
  </si>
  <si>
    <t>TINTA LATEX ACRILICA ECONOMICA, COR BRANCA</t>
  </si>
  <si>
    <t xml:space="preserve"> 00038877 </t>
  </si>
  <si>
    <t>MASSA PREMIUM PARA TEXTURA LISA DE BASE ACRILICA, USO INTERNO E EXTERNO</t>
  </si>
  <si>
    <t>1.021,14</t>
  </si>
  <si>
    <t xml:space="preserve"> 00043653 </t>
  </si>
  <si>
    <t>FUNDO SINTETICO NIVELADOR BRANCO FOSCO PARA MADEIRA</t>
  </si>
  <si>
    <t xml:space="preserve"> 00005318 </t>
  </si>
  <si>
    <t>DILUENTE AGUARRAS</t>
  </si>
  <si>
    <t>61,69</t>
  </si>
  <si>
    <t xml:space="preserve"> 00007311 </t>
  </si>
  <si>
    <t>TINTA ESMALTE SINTETICO PREMIUM ACETINADO</t>
  </si>
  <si>
    <t xml:space="preserve"> 9964 </t>
  </si>
  <si>
    <t>Perfil Alumínio, Tubo Retangular 50,80mm x 25,40mm x 1,20mm (0,484kg/m)</t>
  </si>
  <si>
    <t xml:space="preserve"> 7119 </t>
  </si>
  <si>
    <t>Granito branco Siena e= 2cm</t>
  </si>
  <si>
    <t>19,80</t>
  </si>
  <si>
    <t>Louças e Metais</t>
  </si>
  <si>
    <t xml:space="preserve"> 00003146 </t>
  </si>
  <si>
    <t>FITA VEDA ROSCA, EM PTFE, ROLO DE 18 MM X 10 M (L X C)</t>
  </si>
  <si>
    <t xml:space="preserve"> 00001368 </t>
  </si>
  <si>
    <t>CHUVEIRO COMUM EM PLASTICO BRANCO, COM CANO, 3 TEMPERATURAS, 5500 W (110/220 V)</t>
  </si>
  <si>
    <t>3,00</t>
  </si>
  <si>
    <t xml:space="preserve"> 86888 </t>
  </si>
  <si>
    <t>BACIA SANITÁRIA COM CAIXA ACOPLADA LOUÇA BRANCA - FORNECIMENTO E INSTALAÇÃO. AF_02/2026</t>
  </si>
  <si>
    <t xml:space="preserve"> 86887 </t>
  </si>
  <si>
    <t>ENGATE FLEXÍVEL EM INOX, 1/2" X 40 CM - FORNECIMENTO E INSTALAÇÃO. AF_02/2026</t>
  </si>
  <si>
    <t>7,00</t>
  </si>
  <si>
    <t xml:space="preserve"> O.12.000.069555 </t>
  </si>
  <si>
    <t>Anel de borracha expansão para ligação em bacia sifonada, 100 mm (4´)</t>
  </si>
  <si>
    <t xml:space="preserve"> O.12.000.069503 </t>
  </si>
  <si>
    <t>Bolsa de borracha para bacia sifonada</t>
  </si>
  <si>
    <t xml:space="preserve"> 00010498 </t>
  </si>
  <si>
    <t>MASSA PARA VIDRO</t>
  </si>
  <si>
    <t xml:space="preserve"> 00004384 </t>
  </si>
  <si>
    <t>PARAFUSO NIQUELADO COM ACABAMENTO CROMADO PARA FIXAR PECA SANITARIA, INCLUI PORCA CEGA, ARRUELA E BUCHA DE NYLON TAMANHO S-10</t>
  </si>
  <si>
    <t xml:space="preserve"> 00011761 </t>
  </si>
  <si>
    <t>ASSENTO VASO SANITARIO INFANTIL EM PLASTICO BRANCO</t>
  </si>
  <si>
    <t xml:space="preserve"> O.10.000.090733 </t>
  </si>
  <si>
    <t>Bacia sifonafa com caixa de descarga acoplada de louça branca - infantil, referência Icasa, Celite ou equivalente</t>
  </si>
  <si>
    <t xml:space="preserve"> O.12.000.066053 </t>
  </si>
  <si>
    <t>Tubo de ligação com canopla para sanitários</t>
  </si>
  <si>
    <t xml:space="preserve"> 86906 </t>
  </si>
  <si>
    <t>TORNEIRA CROMADA DE MESA, 1/2" OU 3/4", PARA LAVATÓRIO, PADRÃO POPULAR - FORNECIMENTO E INSTALAÇÃO. AF_02/2026</t>
  </si>
  <si>
    <t xml:space="preserve"> 86902 </t>
  </si>
  <si>
    <t>LAVATÓRIO LOUÇA BRANCA COM COLUNA, *44 X 35* CM, PADRÃO POPULAR - FORNECIMENTO E INSTALAÇÃO. AF_02/2026</t>
  </si>
  <si>
    <t xml:space="preserve"> 86884 </t>
  </si>
  <si>
    <t>ENGATE FLEXÍVEL EM PLÁSTICO BRANCO, 1/2" X 30CM - FORNECIMENTO E INSTALAÇÃO. AF_02/2026</t>
  </si>
  <si>
    <t>15,00</t>
  </si>
  <si>
    <t xml:space="preserve"> 86872 </t>
  </si>
  <si>
    <t>TANQUE DE LOUÇA BRANCA COM COLUNA, 30L OU EQUIVALENTE - FORNECIMENTO E INSTALAÇÃO. AF_02/2026</t>
  </si>
  <si>
    <t xml:space="preserve"> 86877 </t>
  </si>
  <si>
    <t>VÁLVULA EM METAL CROMADO 1.1/2" X 1.1/2" PARA TANQUE OU LAVATÓRIO, COM OU SEM LADRÃO - FORNECIMENTO E INSTALAÇÃO. AF_02/2026</t>
  </si>
  <si>
    <t xml:space="preserve"> 86914 </t>
  </si>
  <si>
    <t>TORNEIRA CROMADA 1/2" OU 3/4" PARA TANQUE, PADRÃO MÉDIO - FORNECIMENTO E INSTALAÇÃO. AF_02/2026</t>
  </si>
  <si>
    <t xml:space="preserve"> 00038643 </t>
  </si>
  <si>
    <t>VALVULA EM METAL CROMADO PARA LAVATORIO, 1" SEM LADRAO</t>
  </si>
  <si>
    <t xml:space="preserve"> 026550 </t>
  </si>
  <si>
    <t>IOPES</t>
  </si>
  <si>
    <t>CONJUNTO PARAFUSO ACO INOX 304 ROSCA SOBERBA 7,2MM PARA FIXACAO DE BACIA/MICTORIOS</t>
  </si>
  <si>
    <t xml:space="preserve"> 00036521 </t>
  </si>
  <si>
    <t>LAVATORIO DE CANTO DE LOUCA BRANCA, SUSPENSO (SEM COLUNA), DIMENSOES *40 X 30* CM (L X C)</t>
  </si>
  <si>
    <t xml:space="preserve"> 00006136 </t>
  </si>
  <si>
    <t>SIFAO EM METAL CROMADO PARA PIA OU LAVATORIO, 1 X 1.1/2"</t>
  </si>
  <si>
    <t xml:space="preserve"> 00004376 </t>
  </si>
  <si>
    <t>BUCHA DE NYLON SEM ABA S8</t>
  </si>
  <si>
    <t xml:space="preserve"> 069512 </t>
  </si>
  <si>
    <t>FITA DE VEDACAO 18MM X 50M</t>
  </si>
  <si>
    <t xml:space="preserve"> 069506 </t>
  </si>
  <si>
    <t>ENGATE FLEXIVEL TRANÇADO INOX 1/2? X 30CM</t>
  </si>
  <si>
    <t xml:space="preserve"> 00004823 </t>
  </si>
  <si>
    <t>MASSA PLASTICA PARA MARMORE/GRANITO</t>
  </si>
  <si>
    <t xml:space="preserve"> 00020269 </t>
  </si>
  <si>
    <t>LAVATORIO / CUBA DE EMBUTIR, OVAL, DE LOUCA BRANCA, SEM LADRAO, DIMENSOES *50 X 35* CM (L X C)</t>
  </si>
  <si>
    <t xml:space="preserve"> O.10.000.065544 </t>
  </si>
  <si>
    <t>Cuba de louça de embutir redonda, de 36cm, branca, ref. Icasa, Deca ou equivalente</t>
  </si>
  <si>
    <t>8,00</t>
  </si>
  <si>
    <t xml:space="preserve"> E.18.000.036519 </t>
  </si>
  <si>
    <t>Revestimento em aço inoxidável AISI304, liga18,8 em chapa 20 com espessura de 1mm, acabamento escovado - instalado</t>
  </si>
  <si>
    <t xml:space="preserve"> 00010917 </t>
  </si>
  <si>
    <t>TELA DE ACO SOLDADA NERVURADA, CA-60, Q-61, (0,97 KG/M2), DIAMETRO DO FIO = 3,4 MM, LARGURA = 2,45 M, ESPACAMENTO DA MALHA = 15 X 15 CM</t>
  </si>
  <si>
    <t xml:space="preserve"> 00039397 </t>
  </si>
  <si>
    <t>DESMOLDANTE PARA FORMAS METALICAS A BASE DE OLEO VEGETAL</t>
  </si>
  <si>
    <t xml:space="preserve"> 00043681 </t>
  </si>
  <si>
    <t>CHAPA/PAINEL DE MADEIRA COMPENSADA RESINADA (MADEIRITE RESINADO ROSA) PARA FORMA DE CONCRETO, DE 2200 X 1100 MM, E = 8 A 12 MM</t>
  </si>
  <si>
    <t xml:space="preserve"> C.04.000.020530 </t>
  </si>
  <si>
    <t>Concreto usinado fck= 15 MPa, slump 5 ± 1cm</t>
  </si>
  <si>
    <t xml:space="preserve"> 00004415 </t>
  </si>
  <si>
    <t>SARRAFO NAO APARELHADO *2,5 X 5* CM, EM MACARANDUBA/MASSARANDUBA, ANGELIM, PEROBA-ROSA OU EQUIVALENTE DA REGIAO - BRUTA</t>
  </si>
  <si>
    <t>7,14</t>
  </si>
  <si>
    <t xml:space="preserve"> 13989 </t>
  </si>
  <si>
    <t>Funil Expurgo Hospitalar de aço inox 304  290x300mm e= 0,8mm Sem mesa para embutir - Mirnox ou similar</t>
  </si>
  <si>
    <t xml:space="preserve"> 00001743 </t>
  </si>
  <si>
    <t>CUBA ACO INOX (AISI 304) DE EMBUTIR COM VALVULA 3 1/2", DE *46 X 30 X 12* CM</t>
  </si>
  <si>
    <t xml:space="preserve"> 00007604 </t>
  </si>
  <si>
    <t>TORNEIRA METALICA CROMADA PARA TANQUE / JARDIM, SEM BICO, CANO LONGO, DE PAREDE, PADRAO POPULAR / USO GERAL, 1/2" OU 3/4"</t>
  </si>
  <si>
    <t>5,00</t>
  </si>
  <si>
    <t xml:space="preserve"> O.11.000.066025 </t>
  </si>
  <si>
    <t>Torneira clínica profissional, parede ou mesa tipo alavanca, fabricada em metal cromado com bico arejador</t>
  </si>
  <si>
    <t xml:space="preserve"> B.07.000.069552 </t>
  </si>
  <si>
    <t>Fita teflon de 18 mm</t>
  </si>
  <si>
    <t xml:space="preserve"> O.11.000.066028 </t>
  </si>
  <si>
    <t>Torneira misturador clínica de mesa com arejador articulado, acionamento cotovelo; ref. Certiva, Solucenter, Proflux  ou equivalente</t>
  </si>
  <si>
    <t xml:space="preserve"> 10053 </t>
  </si>
  <si>
    <t>Torneira de mesa com fechamento automático, ref.1173, linha Decamatic Eco, DECA ou similar</t>
  </si>
  <si>
    <t xml:space="preserve"> 981 </t>
  </si>
  <si>
    <t>Fita veda rosca 18mm</t>
  </si>
  <si>
    <t>27,00</t>
  </si>
  <si>
    <t xml:space="preserve"> 9833 </t>
  </si>
  <si>
    <t>Ducha higiênica com registro, linha Dream, ref. 1984.C87.ACT.CR, da DECA ou similar</t>
  </si>
  <si>
    <t xml:space="preserve"> 13877 </t>
  </si>
  <si>
    <t>Barra de apoio, reta, fixa, em aço inox, l=80cm, d=1 1/4" - Jackwal ou similar</t>
  </si>
  <si>
    <t>10,00</t>
  </si>
  <si>
    <t xml:space="preserve"> 00036205 </t>
  </si>
  <si>
    <t>BARRA DE APOIO RETA, EM ACO INOX POLIDO, COMPRIMENTO 70CM, DIAMETRO MINIMO 3 CM</t>
  </si>
  <si>
    <t xml:space="preserve"> 00004351 </t>
  </si>
  <si>
    <t>PARAFUSO NIQUELADO 3 1/2" COM ACABAMENTO CROMADO PARA FIXAR PECA SANITARIA, INCLUI PORCA CEGA, ARRUELA E BUCHA DE NYLON TAMANHO S-8</t>
  </si>
  <si>
    <t xml:space="preserve"> 029221 </t>
  </si>
  <si>
    <t>BARRA APOIO RETA INOX 60CM ACCESS - JACKWAL OU EQUIVALENTE</t>
  </si>
  <si>
    <t xml:space="preserve"> 00036215 </t>
  </si>
  <si>
    <t>BANCO ARTICULADO PARA BANHO, EM ACO INOX POLIDO, 70* CM X 45* CM</t>
  </si>
  <si>
    <t xml:space="preserve"> 00021059 </t>
  </si>
  <si>
    <t>RALO FOFO COM REQUADRO, QUADRADO 150 X 150 MM</t>
  </si>
  <si>
    <t xml:space="preserve"> 00011731 </t>
  </si>
  <si>
    <t>GRELHA FIXA, EM PVC BRANCA, QUADRADA, 150 X 150 MM, PARA RALOS E CAIXAS</t>
  </si>
  <si>
    <t xml:space="preserve"> 000386 </t>
  </si>
  <si>
    <t>SOLUCAO LIMPADORA PARA PVC EMBALAGEM 200cc</t>
  </si>
  <si>
    <t xml:space="preserve"> 003389 </t>
  </si>
  <si>
    <t>ADESIVO PARA PVC bisnaga de 75 gramas</t>
  </si>
  <si>
    <t>21,00</t>
  </si>
  <si>
    <t xml:space="preserve"> 13302 </t>
  </si>
  <si>
    <t>ESTACAO DE CHAMADA DE LEITO, HOSPITALAR,  C/INTER.DE EMBUTIR C/COM.DE CHAMADAS, E MERG.PRES.FIX.SOBRE CX.4"X4" EMB.PAREDE</t>
  </si>
  <si>
    <t xml:space="preserve"> 062248 </t>
  </si>
  <si>
    <t>ACOPLAMENTO RIGIDO EM FERRO FUNDIDO RANHURADO DN 50mm</t>
  </si>
  <si>
    <t xml:space="preserve"> 062090 </t>
  </si>
  <si>
    <t>JUNTA RAPID, LINHA SMU, DESTINADA PARA UNIAO E VEDACAO ENTRE EXTREMIDADES PONTA/ PONTA DE TUBOS E CONEXOES COM DN 50mm</t>
  </si>
  <si>
    <t>Válvulas e Registros para Sistemas Prediais</t>
  </si>
  <si>
    <t xml:space="preserve"> 00011672 </t>
  </si>
  <si>
    <t>REGISTRO DE ESFERA, PVC, COM VOLANTE, VS, ROSCAVEL, DN 1 1/2", COM CORPO DIVIDIDO</t>
  </si>
  <si>
    <t>Instalações Hidráulicas - Reservação e Bombas de Recalque</t>
  </si>
  <si>
    <t xml:space="preserve"> 00020083 </t>
  </si>
  <si>
    <t>SOLUCAO PREPARADORA / LIMPADORA PARA PVC, FRASCO COM 1000 CM3</t>
  </si>
  <si>
    <t xml:space="preserve"> 00001925 </t>
  </si>
  <si>
    <t>CURVA DE PVC 90 GRAUS, SOLDAVEL, 60 MM, COR MARROM, PARA AGUA FRIA PREDIAL</t>
  </si>
  <si>
    <t xml:space="preserve"> 00038383 </t>
  </si>
  <si>
    <t>LIXA D'AGUA EM FOLHA, COR PRETA, GRAO 100</t>
  </si>
  <si>
    <t xml:space="preserve"> 00000122 </t>
  </si>
  <si>
    <t>ADESIVO PLASTICO PARA PVC, FRASCO COM *850* GR</t>
  </si>
  <si>
    <t xml:space="preserve"> 00000112 </t>
  </si>
  <si>
    <t>ADAPTADOR PVC SOLDAVEL CURTO COM BOLSA E ROSCA, 50 MM X1 1/2", PARA AGUA FRIA</t>
  </si>
  <si>
    <t>Instalações Prediais de Água Fria em PVC</t>
  </si>
  <si>
    <t xml:space="preserve"> 00001959 </t>
  </si>
  <si>
    <t>CURVA DE PVC 90 GRAUS, SOLDAVEL, 50 MM, COR MARROM, PARA AGUA FRIA PREDIAL</t>
  </si>
  <si>
    <t>18,00</t>
  </si>
  <si>
    <t xml:space="preserve"> 00009875 </t>
  </si>
  <si>
    <t>TUBO PVC, SOLDAVEL, DE 50 MM, AGUA FRIA (NBR-5648)</t>
  </si>
  <si>
    <t>100,90</t>
  </si>
  <si>
    <t xml:space="preserve"> 00007130 </t>
  </si>
  <si>
    <t>TE DE REDUCAO, PVC, SOLDAVEL, 90 GRAUS, 50 MM X 32 MM, PARA AGUA FRIA PREDIAL</t>
  </si>
  <si>
    <t xml:space="preserve"> O.09.000.063552 </t>
  </si>
  <si>
    <t>Hidrômetro em bronze, diâmetro 40 mm (1 1/2)</t>
  </si>
  <si>
    <t xml:space="preserve"> 00006016 </t>
  </si>
  <si>
    <t>REGISTRO GAVETA BRUTO EM LATAO FORJADO, BITOLA 3/4"</t>
  </si>
  <si>
    <t xml:space="preserve"> 00006015 </t>
  </si>
  <si>
    <t>REGISTRO GAVETA COM ACABAMENTO E CANOPLA CROMADOS, SIMPLES, BITOLA 1 1/2"</t>
  </si>
  <si>
    <t xml:space="preserve"> 00006005 </t>
  </si>
  <si>
    <t>REGISTRO GAVETA COM ACABAMENTO E CANOPLA CROMADOS, SIMPLES, BITOLA 3/4"</t>
  </si>
  <si>
    <t>28,00</t>
  </si>
  <si>
    <t xml:space="preserve"> 00006024 </t>
  </si>
  <si>
    <t>REGISTRO PRESSAO COM ACABAMENTO E CANOPLA CROMADA, SIMPLES, BITOLA 3/4"</t>
  </si>
  <si>
    <t>Instalações de Gás e Incêndio em Aço e Ferro Galvanizado</t>
  </si>
  <si>
    <t xml:space="preserve"> 00007697 </t>
  </si>
  <si>
    <t>TUBO ACO GALVANIZADO COM COSTURA, CLASSE MEDIA, DN 1.1/2", E = *3,25* MM, PESO *3,61* KG/M (NBR 5580)</t>
  </si>
  <si>
    <t xml:space="preserve"> 00007701 </t>
  </si>
  <si>
    <t>TUBO ACO GALVANIZADO COM COSTURA, CLASSE MEDIA, DN 2.1/2", E = *3,65* MM, PESO *6,51* KG/M (NBR 5580)</t>
  </si>
  <si>
    <t xml:space="preserve"> 00003868 </t>
  </si>
  <si>
    <t>LUVA DE REDUCAO SOLDAVEL, PVC, 25 MM X 20 MM, PARA AGUA FRIA PREDIAL</t>
  </si>
  <si>
    <t xml:space="preserve"> 00003871 </t>
  </si>
  <si>
    <t>LUVA SOLDAVEL COM ROSCA, PVC, 50 MM X 1 1/2", PARA AGUA FRIA PREDIAL</t>
  </si>
  <si>
    <t xml:space="preserve"> 00000065 </t>
  </si>
  <si>
    <t>ADAPTADOR PVC SOLDAVEL CURTO COM BOLSA E ROSCA, 25 MM X 3/4", PARA AGUA FRIA</t>
  </si>
  <si>
    <t>61,00</t>
  </si>
  <si>
    <t xml:space="preserve"> 00000111 </t>
  </si>
  <si>
    <t>ADAPTADOR PVC SOLDAVEL CURTO COM BOLSA E ROSCA, 50 MM X 1 1/4", PARA AGUA FRIA</t>
  </si>
  <si>
    <t xml:space="preserve"> 00000813 </t>
  </si>
  <si>
    <t>BUCHA DE REDUCAO DE PVC, SOLDAVEL, LONGA, COM 50 X 25 MM, PARA AGUA FRIA PREDIAL</t>
  </si>
  <si>
    <t xml:space="preserve"> 00001956 </t>
  </si>
  <si>
    <t>CURVA DE PVC 90 GRAUS, SOLDAVEL, 25 MM, COR MARROM, PARA AGUA FRIA PREDIAL</t>
  </si>
  <si>
    <t>86,00</t>
  </si>
  <si>
    <t xml:space="preserve"> 00038025 </t>
  </si>
  <si>
    <t>CURVA DE TRANSPOSICAO, PVC, SOLDAVEL, 25 MM, COR MARROM, PARA AGUA FRIA PREDIAL</t>
  </si>
  <si>
    <t xml:space="preserve"> 00003873 </t>
  </si>
  <si>
    <t>LUVA DE CORRER PARA TUBO SOLDAVEL, PVC, 25 MM, PARA AGUA FRIA PREDIAL</t>
  </si>
  <si>
    <t>29,00</t>
  </si>
  <si>
    <t xml:space="preserve"> 00003847 </t>
  </si>
  <si>
    <t>LUVA DE CORRER PARA TUBO SOLDAVEL, PVC, 50 MM, PARA AGUA FRIA PREDIAL</t>
  </si>
  <si>
    <t xml:space="preserve"> 00009868 </t>
  </si>
  <si>
    <t>TUBO PVC, SOLDAVEL, DE 25 MM, AGUA FRIA (NBR-5648)</t>
  </si>
  <si>
    <t>299,40</t>
  </si>
  <si>
    <t>Drenagem de ar condicionado</t>
  </si>
  <si>
    <t xml:space="preserve"> 00007139 </t>
  </si>
  <si>
    <t>TE SOLDAVEL, PVC, 90 GRAUS, 25 MM, PARA AGUA FRIA PREDIAL (NBR 5648)</t>
  </si>
  <si>
    <t>39,00</t>
  </si>
  <si>
    <t xml:space="preserve"> 00007129 </t>
  </si>
  <si>
    <t>TE DE REDUCAO, PVC, SOLDAVEL, 90 GRAUS, 50 MM X 25 MM, PARA AGUA FRIA PREDIAL</t>
  </si>
  <si>
    <t xml:space="preserve"> 00003524 </t>
  </si>
  <si>
    <t>JOELHO PVC, SOLDAVEL, COM BUCHA DE LATAO, 90 GRAUS, 25 MM X 3/4", PARA AGUA FRIA PREDIAL</t>
  </si>
  <si>
    <t xml:space="preserve"> 00020147 </t>
  </si>
  <si>
    <t>JOELHO PVC, SOLDAVEL, COM BUCHA DE LATAO, 90 GRAUS, 25 MM X 1/2", PARA AGUA FRIA PREDIAL</t>
  </si>
  <si>
    <t>55,00</t>
  </si>
  <si>
    <t xml:space="preserve"> 00007137 </t>
  </si>
  <si>
    <t>TE PVC, SOLDAVEL, COM BUCHA DE LATAO NA BOLSA CENTRAL, 90 GRAUS, 25 MM X 1/2", PARA AGUA FRIA PREDIAL</t>
  </si>
  <si>
    <t xml:space="preserve"> 00037947 </t>
  </si>
  <si>
    <t>TE PVC, SOLDAVEL, COM ROSCA NA BOLSA CENTRAL, 90 GRAUS, 25 MM X 3/4", PARA AGUA FRIA PREDIAL</t>
  </si>
  <si>
    <t xml:space="preserve"> 6701060 </t>
  </si>
  <si>
    <t xml:space="preserve"> 88291 </t>
  </si>
  <si>
    <t>OPERADOR DE BETONEIRA (CAMINHÃO) COM ENCARGOS COMPLEMENTARES</t>
  </si>
  <si>
    <t xml:space="preserve"> 00043059 </t>
  </si>
  <si>
    <t>ACO CA-60, 4,2 MM, OU 5,0 MM, OU 6,0 MM, OU 7,0 MM, VERGALHAO</t>
  </si>
  <si>
    <t xml:space="preserve"> 1263 </t>
  </si>
  <si>
    <t>AGETOP CIVIL</t>
  </si>
  <si>
    <t>DESMOLDANTE PARA CONCRETO</t>
  </si>
  <si>
    <t>l</t>
  </si>
  <si>
    <t xml:space="preserve"> H673 </t>
  </si>
  <si>
    <t>RESERVATÓRIO D'ÁGUA TIPO TAÇA METÁLICA 15M3 - COLUNA SECA 6,0M PINTADA COM LOGOTIPO PADRÃO GOINFRA- AÇO PATINÁVEL</t>
  </si>
  <si>
    <t xml:space="preserve"> 00043130 </t>
  </si>
  <si>
    <t>ARAME GALVANIZADO 12 BWG, D = 2,76 MM (0,048 KG/M) OU 14 BWG, D = 2,11 MM (0,026 KG/M)</t>
  </si>
  <si>
    <t xml:space="preserve"> 00005071 </t>
  </si>
  <si>
    <t>PREGO DE ACO POLIDO COM CABECA 18 X 24 (2 1/4 X 10)</t>
  </si>
  <si>
    <t xml:space="preserve"> 00000345 </t>
  </si>
  <si>
    <t>ARAME GALVANIZADO 18 BWG, D = 1,24MM (0,009 KG/M)</t>
  </si>
  <si>
    <t xml:space="preserve"> 00000032 </t>
  </si>
  <si>
    <t>ACO CA-50, 6,3 MM, VERGALHAO</t>
  </si>
  <si>
    <t xml:space="preserve"> 00000034 </t>
  </si>
  <si>
    <t>ACO CA-50, 10,0 MM, VERGALHAO</t>
  </si>
  <si>
    <t xml:space="preserve"> 1858 </t>
  </si>
  <si>
    <t>PONTALETE 3x3"</t>
  </si>
  <si>
    <t xml:space="preserve"> 00020080 </t>
  </si>
  <si>
    <t>ADESIVO PLASTICO PARA PVC, FRASCO COM 175 GR</t>
  </si>
  <si>
    <t xml:space="preserve"> 00011675 </t>
  </si>
  <si>
    <t>REGISTRO DE ESFERA, PVC, COM VOLANTE, VS, SOLDAVEL, DN 32 MM, COM CORPO DIVIDIDO</t>
  </si>
  <si>
    <t xml:space="preserve"> O.09.000.064017 </t>
  </si>
  <si>
    <t>Válvula de retenção horizontal em bronze 1´</t>
  </si>
  <si>
    <t xml:space="preserve"> 00000108 </t>
  </si>
  <si>
    <t>ADAPTADOR PVC SOLDAVEL CURTO COM BOLSA E ROSCA, 32 MM X 1", PARA AGUA FRIA</t>
  </si>
  <si>
    <t xml:space="preserve"> 00000829 </t>
  </si>
  <si>
    <t>BUCHA DE REDUCAO DE PVC, SOLDAVEL, CURTA, COM 32 X 25 MM, PARA AGUA FRIA PREDIAL</t>
  </si>
  <si>
    <t xml:space="preserve"> 00001957 </t>
  </si>
  <si>
    <t>CURVA DE PVC 90 GRAUS, SOLDAVEL, 32 MM, COR MARROM, PARA AGUA FRIA PREDIAL</t>
  </si>
  <si>
    <t xml:space="preserve"> O.08.000.061342 </t>
  </si>
  <si>
    <t>Filtro ´Y´ corpo em bronze, pressão de serviço até 20,7 bar (PN 20), DN= 1 1/2´</t>
  </si>
  <si>
    <t xml:space="preserve"> 00009869 </t>
  </si>
  <si>
    <t>TUBO PVC, SOLDAVEL, DE 32 MM, AGUA FRIA (NBR-5648)</t>
  </si>
  <si>
    <t>12,40</t>
  </si>
  <si>
    <t xml:space="preserve"> 00007136 </t>
  </si>
  <si>
    <t>TE DE REDUCAO, PVC, SOLDAVEL, 90 GRAUS, 32 MM X 25 MM, PARA AGUA FRIA PREDIAL</t>
  </si>
  <si>
    <t xml:space="preserve"> 6704001 </t>
  </si>
  <si>
    <t xml:space="preserve"> M.04.000.065082 </t>
  </si>
  <si>
    <t>Reservatório em polietileno de alta densidade (cisterna), antioxidante e proteção anti UV, capacidade de 5.000 litros, com acessórios, ref. Acqualimp ou equivalente</t>
  </si>
  <si>
    <t>Caixas Enterradas</t>
  </si>
  <si>
    <t xml:space="preserve"> 101616 </t>
  </si>
  <si>
    <t>PREPARO DE FUNDO DE VALA COM LARGURA MENOR QUE 1,5 M (ACERTO DO SOLO NATURAL), EM LOCAL COM NÍVEL BAIXO DE INTERFERÊNCIA. AF_01/2026</t>
  </si>
  <si>
    <t>Escoramento e Preparo de Fundo de Valas</t>
  </si>
  <si>
    <t xml:space="preserve"> 94970 </t>
  </si>
  <si>
    <t>CONCRETO FCK = 20MPA, TRAÇO 1:2,7:3 (EM MASSA SECA DE CIMENTO/ AREIA MÉDIA/ BRITA 1) - PREPARO MECÂNICO COM BETONEIRA 600 L. AF_05/2021</t>
  </si>
  <si>
    <t xml:space="preserve"> 97735 </t>
  </si>
  <si>
    <t>PEÇA RETANGULAR PRÉ-MOLDADA, VOLUME DE CONCRETO DE 30 A 100 LITROS, TAXA DE AÇO APROXIMADA DE 30KG/M³. AF_03/2024</t>
  </si>
  <si>
    <t>Estruturas Pré-Fabricadas e Pré-Moldadas</t>
  </si>
  <si>
    <t xml:space="preserve"> 87316 </t>
  </si>
  <si>
    <t>ARGAMASSA TRAÇO 1:4 (EM VOLUME DE CIMENTO E AREIA GROSSA ÚMIDA) PARA CHAPISCO CONVENCIONAL, PREPARO MECÂNICO COM BETONEIRA 400 L. AF_08/2019</t>
  </si>
  <si>
    <t xml:space="preserve"> 88628 </t>
  </si>
  <si>
    <t>ARGAMASSA TRAÇO 1:3 (EM VOLUME DE CIMENTO E AREIA MÉDIA ÚMIDA), PREPARO MECÂNICO COM BETONEIRA 400 L. AF_08/2019</t>
  </si>
  <si>
    <t xml:space="preserve"> 00007258 </t>
  </si>
  <si>
    <t>TIJOLO CERAMICO MACICO COMUM DE *5 X 10 X 20* CM (L X A X C)</t>
  </si>
  <si>
    <t>Instalações Prediais de Esgoto - Caixas e Ralos</t>
  </si>
  <si>
    <t xml:space="preserve"> 00011712 </t>
  </si>
  <si>
    <t>CAIXA SIFONADA, PVC, 150 X 150 X 50 MM, COM GRELHA QUADRADA, BRANCA (NBR 5688)</t>
  </si>
  <si>
    <t xml:space="preserve"> 00011741 </t>
  </si>
  <si>
    <t>RALO SIFONADO CILINDRICO, PVC, 100 X 40 MM, COM GRELHA REDONDA BRANCA</t>
  </si>
  <si>
    <t xml:space="preserve"> 00044945 </t>
  </si>
  <si>
    <t>SIFAO / TUBO SINFONADO EXTENSIVEL/SANFONADO, UNIVERSAL/ SIMPLES, ENTRE *50 A 70* CM, DE PLASTICO BRANCO</t>
  </si>
  <si>
    <t>37,00</t>
  </si>
  <si>
    <t xml:space="preserve"> 00006146 </t>
  </si>
  <si>
    <t>SIFAO PLASTICO TIPO COPO PARA TANQUE, 1.1/4 X 1.1/2"</t>
  </si>
  <si>
    <t xml:space="preserve"> 00006153 </t>
  </si>
  <si>
    <t>VALVULA EM PLASTICO BRANCO PARA TANQUE OU LAVATORIO 1", SEM UNHO E SEM LADRAO</t>
  </si>
  <si>
    <t>Ligações Prediais de Água e Esgoto</t>
  </si>
  <si>
    <t xml:space="preserve"> 88246 </t>
  </si>
  <si>
    <t>ASSENTADOR DE TUBOS COM ENCARGOS COMPLEMENTARES</t>
  </si>
  <si>
    <t xml:space="preserve"> 00020078 </t>
  </si>
  <si>
    <t>PASTA LUBRIFICANTE PARA TUBOS E CONEXOES COM JUNTA ELASTICA, EMBALAGEM DE *400* GR (USO EM PVC, ACO, POLIETILENO E OUTROS)</t>
  </si>
  <si>
    <t xml:space="preserve"> 00000303 </t>
  </si>
  <si>
    <t>ANEL BORRACHA, PARA TUBO PVC, REDE COLETOR ESGOTO, DN 100 MM (NBR 7362)</t>
  </si>
  <si>
    <t xml:space="preserve"> 00001858 </t>
  </si>
  <si>
    <t>CURVA LONGA PVC, PB, JE, 45 GRAUS, DN 100 MM, PARA REDE COLETORA ESGOTO</t>
  </si>
  <si>
    <t>Instalações Prediais de Esgoto - Tubos e Conexões</t>
  </si>
  <si>
    <t xml:space="preserve"> 00000301 </t>
  </si>
  <si>
    <t>ANEL BORRACHA PARA TUBO ESGOTO PREDIAL, DN 100 MM (NBR 5688)</t>
  </si>
  <si>
    <t xml:space="preserve"> 00001966 </t>
  </si>
  <si>
    <t>CURVA PVC CURTA 90 GRAUS, DN 100 MM, PARA ESGOTO PREDIAL</t>
  </si>
  <si>
    <t xml:space="preserve"> 00001933 </t>
  </si>
  <si>
    <t>CURVA PVC CURTA 90 GRAUS, DN 40 MM, PARA ESGOTO PREDIAL</t>
  </si>
  <si>
    <t>59,00</t>
  </si>
  <si>
    <t xml:space="preserve"> 00003516 </t>
  </si>
  <si>
    <t>JOELHO PVC, SOLDAVEL, BB, 45 GRAUS, DN 40 MM, PARA ESGOTO PREDIAL</t>
  </si>
  <si>
    <t xml:space="preserve"> 00000296 </t>
  </si>
  <si>
    <t>ANEL BORRACHA PARA TUBO ESGOTO PREDIAL, DN 50 MM (NBR 5688)</t>
  </si>
  <si>
    <t xml:space="preserve"> 00003518 </t>
  </si>
  <si>
    <t>JOELHO PVC, SOLDAVEL, PB, 45 GRAUS, DN 50 MM, PARA ESGOTO PREDIAL</t>
  </si>
  <si>
    <t xml:space="preserve"> 00000297 </t>
  </si>
  <si>
    <t>ANEL BORRACHA PARA TUBO ESGOTO PREDIAL, DN 75 MM (NBR 5688)</t>
  </si>
  <si>
    <t xml:space="preserve"> 00003519 </t>
  </si>
  <si>
    <t>JOELHO PVC, SOLDAVEL, PB, 45 GRAUS, DN 75 MM, PARA ESGOTO PREDIAL</t>
  </si>
  <si>
    <t xml:space="preserve"> 00003526 </t>
  </si>
  <si>
    <t>JOELHO PVC, SOLDAVEL, PB, 90 GRAUS, DN 50 MM, PARA ESGOTO PREDIAL</t>
  </si>
  <si>
    <t xml:space="preserve"> 00003517 </t>
  </si>
  <si>
    <t>JOELHO PVC, SOLDAVEL, BB, 90 GRAUS, SEM ANEL, DN 40 MM, PARA ESGOTO PREDIAL SECUNDARIO</t>
  </si>
  <si>
    <t>38,00</t>
  </si>
  <si>
    <t xml:space="preserve"> 00010908 </t>
  </si>
  <si>
    <t>JUNCAO DE REDUCAO INVERTIDA, PVC SOLDAVEL, 100 X 50 MM, SERIE NORMAL PARA ESGOTO PREDIAL</t>
  </si>
  <si>
    <t xml:space="preserve"> 00010909 </t>
  </si>
  <si>
    <t>JUNCAO DE REDUCAO INVERTIDA, PVC SOLDAVEL, 100 X 75 MM, SERIE NORMAL PARA ESGOTO PREDIAL</t>
  </si>
  <si>
    <t xml:space="preserve"> 00003666 </t>
  </si>
  <si>
    <t>JUNCAO SIMPLES, PVC, 45 GRAUS, DN 40 X 40 MM, SERIE NORMAL PARA ESGOTO PREDIAL</t>
  </si>
  <si>
    <t xml:space="preserve"> 00003662 </t>
  </si>
  <si>
    <t>JUNCAO SIMPLES, PVC, 45 GRAUS, DN 50 X 50 MM, SERIE NORMAL PARA ESGOTO PREDIAL</t>
  </si>
  <si>
    <t xml:space="preserve"> 00003669 </t>
  </si>
  <si>
    <t>JUNCAO DE REDUCAO INVERTIDA, PVC SOLDAVEL, 75 X 50 MM, SERIE NORMAL PARA ESGOTO PREDIAL</t>
  </si>
  <si>
    <t xml:space="preserve"> 00003658 </t>
  </si>
  <si>
    <t>JUNCAO SIMPLES, PVC, 45 GRAUS, DN 75 X 75 MM, SERIE NORMAL PARA ESGOTO PREDIAL</t>
  </si>
  <si>
    <t>Instalações Prediais de Águas Pluviais - Tubos, Conexões, Caixas e Ralos</t>
  </si>
  <si>
    <t xml:space="preserve"> 00020085 </t>
  </si>
  <si>
    <t>ANEL BORRACHA, DN 50 MM, PARA TUBO SERIE REFORCADA ESGOTO PREDIAL</t>
  </si>
  <si>
    <t xml:space="preserve"> 00020045 </t>
  </si>
  <si>
    <t>REDUCAO EXCENTRICA PVC, SERIE R, DN 75 X 50 MM, PARA ESGOTO PREDIAL</t>
  </si>
  <si>
    <t xml:space="preserve"> 00000298 </t>
  </si>
  <si>
    <t>ANEL BORRACHA, DN 75 MM, PARA TUBO SERIE REFORCADA ESGOTO PREDIAL</t>
  </si>
  <si>
    <t xml:space="preserve"> O.02.000.069514 </t>
  </si>
  <si>
    <t>Solução limpadora para PVC</t>
  </si>
  <si>
    <t xml:space="preserve"> O.12.000.069527 </t>
  </si>
  <si>
    <t>Lubrificante para anel de neoprene</t>
  </si>
  <si>
    <t xml:space="preserve"> O.02.000.062561 </t>
  </si>
  <si>
    <t>Tubo de PVC rígido PxB com virola, linha esgoto série reforçada ´R´, DN= 100mm</t>
  </si>
  <si>
    <t xml:space="preserve"> 00000299 </t>
  </si>
  <si>
    <t>ANEL BORRACHA, DN 100 MM, PARA TUBO SERIE REFORCADA ESGOTO PREDIAL</t>
  </si>
  <si>
    <t>157,40</t>
  </si>
  <si>
    <t xml:space="preserve"> O.02.000.062558 </t>
  </si>
  <si>
    <t>Tubo de PVC rígido PxB com virola, linha esgoto série reforçada ´R´, DN= 50mm</t>
  </si>
  <si>
    <t>85,30</t>
  </si>
  <si>
    <t xml:space="preserve"> O.02.000.062560 </t>
  </si>
  <si>
    <t>Tubo de PVC rígido PxB com virola, linha esgoto série reforçada ´R´, DN= 75mm</t>
  </si>
  <si>
    <t>47,00</t>
  </si>
  <si>
    <t xml:space="preserve"> B.09.000.069513 </t>
  </si>
  <si>
    <t>Adesivo para tubos PVC</t>
  </si>
  <si>
    <t xml:space="preserve"> O.02.000.062504 </t>
  </si>
  <si>
    <t>Tubo de PVC rígido soldável marrom, DN= 40mm (1 1/4´)</t>
  </si>
  <si>
    <t>48,90</t>
  </si>
  <si>
    <t xml:space="preserve"> O.02.000.062530 </t>
  </si>
  <si>
    <t>Tubo de PVC rígido branco, pontas lisas, soldável, série normal, DN 40mm</t>
  </si>
  <si>
    <t xml:space="preserve"> 00020084 </t>
  </si>
  <si>
    <t>ANEL BORRACHA, DN 40 MM, PARA TUBO SERIE REFORCADA ESGOTO PREDIAL</t>
  </si>
  <si>
    <t>22,80</t>
  </si>
  <si>
    <t xml:space="preserve"> O.02.000.062554 </t>
  </si>
  <si>
    <t>Tubo de PVC rígido, pontas lisas, soldável, linha esgoto série reforçada ´R´, DN= 40mm</t>
  </si>
  <si>
    <t>1,50</t>
  </si>
  <si>
    <t xml:space="preserve"> 138 </t>
  </si>
  <si>
    <t>Adesivo pvc em frasco de 850 gramas</t>
  </si>
  <si>
    <t>kg</t>
  </si>
  <si>
    <t xml:space="preserve"> 2036 </t>
  </si>
  <si>
    <t>Solucao limpadora pvc</t>
  </si>
  <si>
    <t xml:space="preserve"> 00006138 </t>
  </si>
  <si>
    <t>ANEL DE VEDACAO, PVC FLEXIVEL, 100 MM, PARA SAIDA DE BACIA / VASO SANITARIO</t>
  </si>
  <si>
    <t>17,00</t>
  </si>
  <si>
    <t xml:space="preserve"> 00000834 </t>
  </si>
  <si>
    <t>BUCHA DE REDUCAO DE PVC, SOLDAVEL, LONGA, COM 40 X 25 MM, PARA AGUA FRIA PREDIAL</t>
  </si>
  <si>
    <t xml:space="preserve"> 00003529 </t>
  </si>
  <si>
    <t>JOELHO PVC, SOLDAVEL, 90 GRAUS, 25 MM, COR MARROM, PARA AGUA FRIA PREDIAL</t>
  </si>
  <si>
    <t>34,00</t>
  </si>
  <si>
    <t>102,00</t>
  </si>
  <si>
    <t xml:space="preserve"> 4412 </t>
  </si>
  <si>
    <t>Porta tampa / tampa p/caixa de gordura 300mm em pvc, akros ou similar</t>
  </si>
  <si>
    <t xml:space="preserve"> 4407 </t>
  </si>
  <si>
    <t>Corpo da caixa de gordura 300mm em pvc, akros ou similar</t>
  </si>
  <si>
    <t xml:space="preserve"> 2602 </t>
  </si>
  <si>
    <t>Grelha metálica de ferro fundido 50 x 50cm</t>
  </si>
  <si>
    <t>Poços de Visita e Caixas para Bocas de Lobo</t>
  </si>
  <si>
    <t xml:space="preserve"> 101617 </t>
  </si>
  <si>
    <t>PREPARO DE FUNDO DE VALA COM LARGURA MAIOR OU IGUAL A 1,5 M E MENOR QUE 2,5 M (ACERTO DO SOLO NATURAL), EM LOCAL COM NÍVEL BAIXO DE INTERFERÊNCIA. AF_01/2026</t>
  </si>
  <si>
    <t xml:space="preserve"> 89998 </t>
  </si>
  <si>
    <t>ARMAÇÃO DE CINTA DE ALVENARIA ESTRUTURAL; DIÂMETRO DE 10,0 MM. AF_09/2021</t>
  </si>
  <si>
    <t xml:space="preserve"> 89996 </t>
  </si>
  <si>
    <t>ARMAÇÃO VERTICAL DE ALVENARIA ESTRUTURAL; DIÂMETRO DE 10,0 MM. AF_09/2021</t>
  </si>
  <si>
    <t xml:space="preserve"> 89993 </t>
  </si>
  <si>
    <t>GRAUTEAMENTO VERTICAL EM ALVENARIA ESTRUTURAL. AF_09/2021</t>
  </si>
  <si>
    <t xml:space="preserve"> 00043440 </t>
  </si>
  <si>
    <t>CONJUNTO PRE-MOLDADO COMPOSTO POR GRELHA (0,99 X 0,45 M), QUADRO (1,10 X 0,52 M) E CANTONEIRA (1,10 X 0,35 M), EM CONCRETO ARMADO, COM FCK DE 21 MPA</t>
  </si>
  <si>
    <t xml:space="preserve"> 00043386 </t>
  </si>
  <si>
    <t>MEIO-FIO OU GUIA DE CONCRETO PRE-MOLDADO, TIPO CHAPEU PARA BOCA DE LOBO, DIMENSOES *1,20* X 0,15 X 0,30 M</t>
  </si>
  <si>
    <t xml:space="preserve"> 00025067 </t>
  </si>
  <si>
    <t>BLOCO DE CONCRETO ESTRUTURAL 19 X 19 X 39 CM, FBK 4,5 MPA (NBR 6136)</t>
  </si>
  <si>
    <t xml:space="preserve"> 003694 </t>
  </si>
  <si>
    <t>RALO ABACAXI FERRO FUNDIDO 100mm</t>
  </si>
  <si>
    <t>21,70</t>
  </si>
  <si>
    <t xml:space="preserve"> O.02.000.062581 </t>
  </si>
  <si>
    <t>Tubo de PVC rígido tipo Coletor Esgoto, DN= 100mm</t>
  </si>
  <si>
    <t>64,70</t>
  </si>
  <si>
    <t xml:space="preserve"> O.02.000.062583 </t>
  </si>
  <si>
    <t>Tubo de PVC rígido tipo Coletor Esgoto, DN= 150mm</t>
  </si>
  <si>
    <t>25,00</t>
  </si>
  <si>
    <t xml:space="preserve"> 00000306 </t>
  </si>
  <si>
    <t>ANEL BORRACHA, PARA TUBO PVC, REDE COLETOR ESGOTO, DN 200 MM (NBR 7362)</t>
  </si>
  <si>
    <t xml:space="preserve"> 00042695 </t>
  </si>
  <si>
    <t>CURVA PVC, BB, JE, 90 GRAUS, DN 200 MM, PARA TUBO CORRUGADO E/OU LISO, REDE COLETORA ESGOTO</t>
  </si>
  <si>
    <t>Assentamento de Tubos de Esgoto em PVC e PEAD</t>
  </si>
  <si>
    <t xml:space="preserve"> 00041930 </t>
  </si>
  <si>
    <t>TUBO COLETOR DE ESGOTO PVC, JEI, DN 200 MM (NBR 7362)</t>
  </si>
  <si>
    <t>11,50</t>
  </si>
  <si>
    <t xml:space="preserve"> 00003500 </t>
  </si>
  <si>
    <t>JOELHO, PVC SOLDAVEL, 45 GRAUS, 25 MM, COR MARROM, PARA AGUA FRIA PREDIAL</t>
  </si>
  <si>
    <t>11,00</t>
  </si>
  <si>
    <t>114,80</t>
  </si>
  <si>
    <t>117,00</t>
  </si>
  <si>
    <t xml:space="preserve"> 00007097 </t>
  </si>
  <si>
    <t>TE SANITARIO, PVC, DN 50 X 50 MM, SERIE NORMAL, PARA ESGOTO PREDIAL</t>
  </si>
  <si>
    <t xml:space="preserve"> 13656 </t>
  </si>
  <si>
    <t>Placa de sinalizacao, fotoluminescente, em pvc , com logotipo "Cuidado risco de choque elétrico"- Placa E5</t>
  </si>
  <si>
    <t xml:space="preserve"> 00020977 </t>
  </si>
  <si>
    <t>EXTINTOR DE INCENDIO PORTATIL COM CARGA DE PO QUIMICO SECO (PQS) DE 8 KG, CLASSE BC</t>
  </si>
  <si>
    <t xml:space="preserve"> 00004350 </t>
  </si>
  <si>
    <t>BUCHA DE NYLON, DIAMETRO DO FURO 8 MM, COMPRIMENTO 40 MM, COM PARAFUSO DE ROSCA SOBERBA, CABECA CHATA, FENDA SIMPLES, 4,8 X 50 MM</t>
  </si>
  <si>
    <t xml:space="preserve"> 13655 </t>
  </si>
  <si>
    <t>Placa de sinalizacao, fotoluminescente, em pvc , com logotipo "Extintor de incêndio portátil"- Placa E5</t>
  </si>
  <si>
    <t xml:space="preserve"> S.04.000.039086 </t>
  </si>
  <si>
    <t>Placa de sinalização em PVC expandido de 70x20cm, espessura 3mm, adesivo dupla face sobre todo o verso</t>
  </si>
  <si>
    <t xml:space="preserve"> S.04.000.026514 </t>
  </si>
  <si>
    <t>Parafuso auto-atarraxante com fenda, zincado branco de 9,5 x 2,9 mm</t>
  </si>
  <si>
    <t xml:space="preserve"> 00037558 </t>
  </si>
  <si>
    <t>PLACA DE SINALIZACAO DE SEGURANCA CONTRA INCENDIO, FOTOLUMINESCENTE, RETANGULAR, *20 X 40* CM, EM PVC *2* MM ANTI-CHAMAS (SIMBOLOS, CORES E PICTOGRAMAS CONFORME NBR 16820)</t>
  </si>
  <si>
    <t xml:space="preserve"> N.04.000.020305 </t>
  </si>
  <si>
    <t>Placa de sinalização em PVC, com indicação de proibição normativa, (150x200x2mm); ref. P00111C da ADVcomm, 639 da TAG Sinalização, P4 da Net Placa ou equivalente</t>
  </si>
  <si>
    <t xml:space="preserve"> 13651 </t>
  </si>
  <si>
    <t>Placa de sinalizacao, fotoluminescente, 38x19 cm, em pvc , com seta indicativa de sentido (esquerda ou direita) de saída de emergência- Placa S2</t>
  </si>
  <si>
    <t xml:space="preserve"> 004606 </t>
  </si>
  <si>
    <t>33,00</t>
  </si>
  <si>
    <t xml:space="preserve"> P.16.000.067001 </t>
  </si>
  <si>
    <t>Bloco autônomo de iluminação de emergência LED, autonomia de 3 horas, equipado com 2 faróis, fluxo luminoso 2.000 até 3.000 lúmens; ref. FAE-LED216 da KBR, Bloco de 3000 lumens da Segurimax ou equivalente</t>
  </si>
  <si>
    <t xml:space="preserve"> 11641 </t>
  </si>
  <si>
    <t>Abrigo de sobrepor em chapa de aço carbono pintado com tinta a base de epoxi vermelha, dimensões 75x35x25cm</t>
  </si>
  <si>
    <t xml:space="preserve"> 026664 </t>
  </si>
  <si>
    <t>BUCHA PLASTICA COM PARAFUSO - 6MM</t>
  </si>
  <si>
    <t xml:space="preserve"> 067090 </t>
  </si>
  <si>
    <t>PLACA DE SINALIZAÇÃO DE EMERGÊNCIA DE ORIENTAÇÃO E SALVAMENTO , CONFORME ABNT NBR 13434/2004 E NT14/2010-ES</t>
  </si>
  <si>
    <t xml:space="preserve"> 14735 </t>
  </si>
  <si>
    <t>PLACA FOTOLUMINESCENTE SINALIZACAO SEG.C ONTRA INCENDIO P/EQUIP.COMB.INC.E ALARME ,PVC ANTICHAMA,(20X15)CM,ABNT NBR 16820</t>
  </si>
  <si>
    <t xml:space="preserve"> 10364 </t>
  </si>
  <si>
    <t>Bucha em liga zamak para eletroduto 32mm, d=1 1/4"</t>
  </si>
  <si>
    <t xml:space="preserve"> 10366 </t>
  </si>
  <si>
    <t>Arruela em liga zamak p/eletroduto 32mm, d=1 1/4 "</t>
  </si>
  <si>
    <t xml:space="preserve"> 00001872 </t>
  </si>
  <si>
    <t>CAIXA DE PASSAGEM, EM PVC, DE 4" X 2", PARA ELETRODUTO FLEXIVEL CORRUGADO</t>
  </si>
  <si>
    <t>305,00</t>
  </si>
  <si>
    <t xml:space="preserve"> 00001873 </t>
  </si>
  <si>
    <t>CAIXA DE PASSAGEM, EM PVC, DE 4" X 4", PARA ELETRODUTO FLEXIVEL CORRUGADO</t>
  </si>
  <si>
    <t xml:space="preserve"> 00001871 </t>
  </si>
  <si>
    <t>CAIXA OCTOGONAL DE FUNDO MOVEL, EM PVC, DE 3" X 3", PARA ELETRODUTO FLEXIVEL CORRUGADO</t>
  </si>
  <si>
    <t>99,00</t>
  </si>
  <si>
    <t xml:space="preserve"> 00002556 </t>
  </si>
  <si>
    <t>CAIXA DE LUZ "4 X 2" EM ACO ESMALTADA</t>
  </si>
  <si>
    <t xml:space="preserve"> 00001874 </t>
  </si>
  <si>
    <t>CURVA 90 GRAUS, LONGA, DE PVC RIGIDO ROSCAVEL, DE 1 1/4", PARA ELETRODUTO</t>
  </si>
  <si>
    <t xml:space="preserve"> 049818 </t>
  </si>
  <si>
    <t>ARRUELA LISA EM LATAO 1/4"</t>
  </si>
  <si>
    <t xml:space="preserve"> 026554 </t>
  </si>
  <si>
    <t>PORCA SEXTAVADA 1/4"</t>
  </si>
  <si>
    <t>407,00</t>
  </si>
  <si>
    <t xml:space="preserve"> 028055 </t>
  </si>
  <si>
    <t>ARRUELA ACO 3/8" x 1/2"</t>
  </si>
  <si>
    <t xml:space="preserve"> 00004342 </t>
  </si>
  <si>
    <t>PORCA ZINCADA, SEXTAVADA, DIAMETRO 3/8"</t>
  </si>
  <si>
    <t>67,00</t>
  </si>
  <si>
    <t xml:space="preserve"> 002380 </t>
  </si>
  <si>
    <t>CHUMBADOR 3/8" x 2.1/2" COM PARAFUSO CBA/CB/CBT ZINCADO</t>
  </si>
  <si>
    <t xml:space="preserve"> 003563 </t>
  </si>
  <si>
    <t>PARAFUSO LENTILHA 42x13mm COM PORCA E ARRUELA</t>
  </si>
  <si>
    <t>192,00</t>
  </si>
  <si>
    <t xml:space="preserve"> 036580 </t>
  </si>
  <si>
    <t>SUPORTE PARA FIXACAO DE FITA DE ALUMINIO 7/8"x1/8" COM BASE</t>
  </si>
  <si>
    <t>Redes Enterradas de Distribuição Elétrica</t>
  </si>
  <si>
    <t xml:space="preserve"> 00001018 </t>
  </si>
  <si>
    <t>CABO DE COBRE, FLEXIVEL, CLASSE 4 OU 5, ISOLACAO EM PVC/A, ANTICHAMA BWF-B, COBERTURA PVC-ST1, ANTICHAMA BWF-B, 1 CONDUTOR, 0,6/1 KV, SECAO NOMINAL 50 MM2</t>
  </si>
  <si>
    <t xml:space="preserve"> 00021127 </t>
  </si>
  <si>
    <t>FITA ISOLANTE ADESIVA ANTICHAMA, USO ATE 750 V, EM ROLO DE 19 MM X 5 M</t>
  </si>
  <si>
    <t>158,20</t>
  </si>
  <si>
    <t xml:space="preserve"> 00000998 </t>
  </si>
  <si>
    <t>CABO DE COBRE, FLEXIVEL, CLASSE 4 OU 5, ISOLACAO EM PVC/A, ANTICHAMA BWF-B, COBERTURA PVC-ST1, ANTICHAMA BWF-B, 1 CONDUTOR, 0,6/1 KV, SECAO NOMINAL 95 MM2</t>
  </si>
  <si>
    <t>88,00</t>
  </si>
  <si>
    <t xml:space="preserve"> 00000995 </t>
  </si>
  <si>
    <t>CABO DE COBRE, FLEXIVEL, CLASSE 4 OU 5, ISOLACAO EM PVC/A, ANTICHAMA BWF-B, COBERTURA PVC-ST1, ANTICHAMA BWF-B, 1 CONDUTOR, 0,6/1 KV, SECAO NOMINAL 16 MM2</t>
  </si>
  <si>
    <t>24,70</t>
  </si>
  <si>
    <t xml:space="preserve"> 00000996 </t>
  </si>
  <si>
    <t>CABO DE COBRE, FLEXIVEL, CLASSE 4 OU 5, ISOLACAO EM PVC/A, ANTICHAMA BWF-B, COBERTURA PVC-ST1, ANTICHAMA BWF-B, 1 CONDUTOR, 0,6/1 KV, SECAO NOMINAL 25 MM2</t>
  </si>
  <si>
    <t>74,10</t>
  </si>
  <si>
    <t xml:space="preserve"> 00000980 </t>
  </si>
  <si>
    <t>CABO DE COBRE, FLEXIVEL, CLASSE 4 OU 5, ISOLACAO EM PVC/A, ANTICHAMA BWF-B, 1 CONDUTOR, 450/750 V, SECAO NOMINAL 10 MM2</t>
  </si>
  <si>
    <t>234,80</t>
  </si>
  <si>
    <t xml:space="preserve"> 00000979 </t>
  </si>
  <si>
    <t>CABO DE COBRE, FLEXIVEL, CLASSE 4 OU 5, ISOLACAO EM PVC/A, ANTICHAMA BWF-B, 1 CONDUTOR, 450/750 V, SECAO NOMINAL 16 MM2</t>
  </si>
  <si>
    <t>30,10</t>
  </si>
  <si>
    <t xml:space="preserve"> 00039232 </t>
  </si>
  <si>
    <t>CABO DE COBRE, FLEXIVEL, CLASSE 4 OU 5, ISOLACAO EM PVC/A, ANTICHAMA BWF-B, 1 CONDUTOR, 450/750 V, SECAO NOMINAL 25 MM2</t>
  </si>
  <si>
    <t>154,80</t>
  </si>
  <si>
    <t xml:space="preserve"> 00001013 </t>
  </si>
  <si>
    <t>CABO DE COBRE, FLEXIVEL, CLASSE 4 OU 5, ISOLACAO EM PVC/A, ANTICHAMA BWF-B, 1 CONDUTOR, 450/750 V, SECAO NOMINAL 1,5 MM2</t>
  </si>
  <si>
    <t>2.895,10</t>
  </si>
  <si>
    <t xml:space="preserve"> 00001014 </t>
  </si>
  <si>
    <t>CABO DE COBRE, FLEXIVEL, CLASSE 4 OU 5, ISOLACAO EM PVC/A, ANTICHAMA BWF-B, 1 CONDUTOR, 450/750 V, SECAO NOMINAL 2,5 MM2</t>
  </si>
  <si>
    <t>4.759,30</t>
  </si>
  <si>
    <t xml:space="preserve"> 00000981 </t>
  </si>
  <si>
    <t>CABO DE COBRE, FLEXIVEL, CLASSE 4 OU 5, ISOLACAO EM PVC/A, ANTICHAMA BWF-B, 1 CONDUTOR, 450/750 V, SECAO NOMINAL 4 MM2</t>
  </si>
  <si>
    <t>357,80</t>
  </si>
  <si>
    <t xml:space="preserve"> 00000982 </t>
  </si>
  <si>
    <t>CABO DE COBRE, FLEXIVEL, CLASSE 4 OU 5, ISOLACAO EM PVC/A, ANTICHAMA BWF-B, 1 CONDUTOR, 450/750 V, SECAO NOMINAL 6 MM2</t>
  </si>
  <si>
    <t>102,20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</si>
  <si>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</si>
  <si>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</si>
  <si>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97734 </t>
  </si>
  <si>
    <t>PEÇA RETANGULAR PRÉ-MOLDADA, VOLUME DE CONCRETO DE 10 A 30 LITROS, TAXA DE AÇO APROXIMADA DE 30KG/M³. AF_03/2024</t>
  </si>
  <si>
    <t xml:space="preserve"> 101619 </t>
  </si>
  <si>
    <t>PREPARO DE FUNDO DE VALA COM LARGURA MENOR QUE 1,5 M, COM CAMADA DE BRITA, LANÇAMENTO MANUAL. AF_01/2026</t>
  </si>
  <si>
    <t xml:space="preserve"> 004948 </t>
  </si>
  <si>
    <t>CAIXA DE PASSAGEM EM CHAPA DE ACO DE EMBUTIR COM TAMPA APARAFUSADA 302x302x122 CEMAR</t>
  </si>
  <si>
    <t xml:space="preserve"> 91962 </t>
  </si>
  <si>
    <t>INTERRUPTOR SIMPLES (1 MÓDULO) COM INTERRUPTOR PARALELO (2 MÓDULOS), 10A/250V, SEM SUPORTE E SEM PLACA - FORNECIMENTO E INSTALAÇÃO. AF_03/2023</t>
  </si>
  <si>
    <t xml:space="preserve"> 91946 </t>
  </si>
  <si>
    <t>SUPORTE PARAFUSADO COM PLACA DE ENCAIXE 4" X 2" MÉDIO (1,30 M DO PISO) PARA PONTO ELÉTRICO - FORNECIMENTO E INSTALAÇÃO. AF_03/2023</t>
  </si>
  <si>
    <t xml:space="preserve"> 91978 </t>
  </si>
  <si>
    <t>INTERRUPTOR INTERMEDIÁRIO (1 MÓDULO), 10A/250V, SEM SUPORTE E SEM PLACA - FORNECIMENTO E INSTALAÇÃO. AF_03/2023</t>
  </si>
  <si>
    <t xml:space="preserve"> 91954 </t>
  </si>
  <si>
    <t>INTERRUPTOR PARALELO (1 MÓDULO), 10A/250V, SEM SUPORTE E SEM PLACA - FORNECIMENTO E INSTALAÇÃO. AF_03/2023</t>
  </si>
  <si>
    <t xml:space="preserve"> 91960 </t>
  </si>
  <si>
    <t>INTERRUPTOR PARALELO (2 MÓDULOS), 10A/250V, SEM SUPORTE E SEM PLACA - FORNECIMENTO E INSTALAÇÃO. AF_03/2023</t>
  </si>
  <si>
    <t xml:space="preserve"> 91968 </t>
  </si>
  <si>
    <t>INTERRUPTOR PARALELO (3 MÓDULOS), 10A/250V, SEM SUPORTE E SEM PLACA - FORNECIMENTO E INSTALAÇÃO. AF_03/2023</t>
  </si>
  <si>
    <t xml:space="preserve"> 91952 </t>
  </si>
  <si>
    <t>INTERRUPTOR SIMPLES (1 MÓDULO), 10A/250V, SEM SUPORTE E SEM PLACA - FORNECIMENTO E INSTALAÇÃO. AF_03/2023</t>
  </si>
  <si>
    <t xml:space="preserve"> 003595 </t>
  </si>
  <si>
    <t>ESPELHO BAQUELITE UM FURO PLACA REDONDA</t>
  </si>
  <si>
    <t xml:space="preserve"> 034530 </t>
  </si>
  <si>
    <t>PLACA PIAL 10 x 5cm 1 FURO</t>
  </si>
  <si>
    <t>227,00</t>
  </si>
  <si>
    <t xml:space="preserve"> 010945 </t>
  </si>
  <si>
    <t>PLACA CEGA PLASTICA 4"x4"</t>
  </si>
  <si>
    <t xml:space="preserve"> 00038112 </t>
  </si>
  <si>
    <t>INTERRUPTOR SIMPLES 10A, 250V (APENAS MODULO)</t>
  </si>
  <si>
    <t xml:space="preserve"> 00038101 </t>
  </si>
  <si>
    <t>TOMADA 2P+T 10A, 250V (APENAS MODULO)</t>
  </si>
  <si>
    <t xml:space="preserve"> 00038113 </t>
  </si>
  <si>
    <t>INTERRUPTOR PARALELO 10A, 250V (APENAS MODULO)</t>
  </si>
  <si>
    <t>112,00</t>
  </si>
  <si>
    <t xml:space="preserve"> 00038102 </t>
  </si>
  <si>
    <t>TOMADA 2P+T 20A, 250V (APENAS MODULO)</t>
  </si>
  <si>
    <t xml:space="preserve"> 00020111 </t>
  </si>
  <si>
    <t>FITA ISOLANTE ADESIVA ANTICHAMA, USO ATE 750 V, EM ROLO DE 19 MM X 20 M</t>
  </si>
  <si>
    <t xml:space="preserve"> 00039174 </t>
  </si>
  <si>
    <t>BUCHA EM ALUMINIO, COM ROSCA, DE 1/2", PARA ELETRODUTO</t>
  </si>
  <si>
    <t xml:space="preserve"> 044340 </t>
  </si>
  <si>
    <t>SENSOR DE PRESENCA LIGHTEX PARA PAREDE(LIGA/DESLIGA)</t>
  </si>
  <si>
    <t xml:space="preserve"> 00000983 </t>
  </si>
  <si>
    <t>CABO DE COBRE, RIGIDO, CLASSE 2, ISOLACAO EM PVC/A, ANTICHAMA BWF-B, 1 CONDUTOR, 450/750 V, SECAO NOMINAL 1,5 MM2</t>
  </si>
  <si>
    <t xml:space="preserve"> 00039212 </t>
  </si>
  <si>
    <t>ARRUELA EM ALUMINIO, COM ROSCA, DE 1 1/2", PARA ELETRODUTO</t>
  </si>
  <si>
    <t xml:space="preserve"> 00002673 </t>
  </si>
  <si>
    <t>ELETRODUTO DE PVC RIGIDO ROSCAVEL DE 1/2", SEM LUVA</t>
  </si>
  <si>
    <t xml:space="preserve"> 14182 </t>
  </si>
  <si>
    <t>Disjuntor tripolar 80 A, padrão DIN (  linha branca ), curva de disparo C, corrente de interrupção 10KA, ref.: Siemens 5SX1 ou similar.</t>
  </si>
  <si>
    <t xml:space="preserve"> 00002373 </t>
  </si>
  <si>
    <t>DISJUNTOR TIPO NEMA, TRIPOLAR 60 ATE 100 A, TENSAO MAXIMA DE 415 V</t>
  </si>
  <si>
    <t xml:space="preserve"> 00001576 </t>
  </si>
  <si>
    <t>TERMINAL A COMPRESSAO EM COBRE ESTANHADO PARA CABO 25 MM2, 1 FURO E 1 COMPRESSAO, PARA PARAFUSO DE FIXACAO M8</t>
  </si>
  <si>
    <t xml:space="preserve"> 00001570 </t>
  </si>
  <si>
    <t>TERMINAL A COMPRESSAO EM COBRE ESTANHADO PARA CABO 2,5 MM2, 1 FURO E 1 COMPRESSAO, PARA PARAFUSO DE FIXACAO M5</t>
  </si>
  <si>
    <t xml:space="preserve"> 00034653 </t>
  </si>
  <si>
    <t>DISJUNTOR TERMOMAGNETICO PARA TRILHO DIN (IEC), MONOPOLAR, 6 - 32 A</t>
  </si>
  <si>
    <t>35,00</t>
  </si>
  <si>
    <t xml:space="preserve"> 00001571 </t>
  </si>
  <si>
    <t>TERMINAL A COMPRESSAO EM COBRE ESTANHADO PARA CABO 4 MM2, 1 FURO E 1 COMPRESSAO, PARA PARAFUSO DE FIXACAO M5</t>
  </si>
  <si>
    <t xml:space="preserve"> 00034616 </t>
  </si>
  <si>
    <t>DISJUNTOR TERMOMAGNETICO PARA TRILHO DIN (IEC), BIPOLAR, 6 - 32 A</t>
  </si>
  <si>
    <t>40,00</t>
  </si>
  <si>
    <t xml:space="preserve"> 00001573 </t>
  </si>
  <si>
    <t>TERMINAL A COMPRESSAO EM COBRE ESTANHADO PARA CABO 6 MM2, 1 FURO E 1 COMPRESSAO, PARA PARAFUSO DE FIXACAO M6</t>
  </si>
  <si>
    <t xml:space="preserve"> 00001574 </t>
  </si>
  <si>
    <t>TERMINAL A COMPRESSAO EM COBRE ESTANHADO PARA CABO 10 MM2, 1 FURO E 1 COMPRESSAO, PARA PARAFUSO DE FIXACAO M6</t>
  </si>
  <si>
    <t xml:space="preserve"> 00034623 </t>
  </si>
  <si>
    <t>DISJUNTOR TERMOMAGNETICO PARA TRILHO DIN (IEC), BIPOLAR, 40 - 50 A</t>
  </si>
  <si>
    <t xml:space="preserve"> 3693 </t>
  </si>
  <si>
    <t>Disjuntor bipolar 80 A, padrão DIN (linha branca), curva de disparo C, corrente de interrupção 5KA, ref.: Siemens 5SX1 ou similar.</t>
  </si>
  <si>
    <t xml:space="preserve"> 00002391 </t>
  </si>
  <si>
    <t>DISJUNTOR TERMOMAGNETICO TRIPOLAR 125 A / 425 V / ICC - 25 KA</t>
  </si>
  <si>
    <t xml:space="preserve"> 00001578 </t>
  </si>
  <si>
    <t>TERMINAL A COMPRESSAO EM COBRE ESTANHADO PARA CABO 50 MM2, 1 FURO E 1 COMPRESSAO, PARA PARAFUSO DE FIXACAO M8</t>
  </si>
  <si>
    <t xml:space="preserve"> 044793 </t>
  </si>
  <si>
    <t>DISJUNTOR CAIXA MOLDADA TERMOMAGNETICO FIXO, TRIPOLAR 200A, ICU: 50KA, 400/500VCA</t>
  </si>
  <si>
    <t xml:space="preserve"> 036570 </t>
  </si>
  <si>
    <t>DISJUNTOR - DISPOSITIVO PROTETOR DE SURTO 220V OU 127V, 20 KA, TRIFASICO CALPER</t>
  </si>
  <si>
    <t xml:space="preserve"> 88266 </t>
  </si>
  <si>
    <t>ELETROTÉCNICO COM ENCARGOS COMPLEMENTARES</t>
  </si>
  <si>
    <t xml:space="preserve"> P.12.000.049762 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</si>
  <si>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</si>
  <si>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 xml:space="preserve"> 044680 </t>
  </si>
  <si>
    <t>DISPOSITIVO INTERRUPTOR DR BIPOLAR 25A - 30MA</t>
  </si>
  <si>
    <t xml:space="preserve"> 00039446 </t>
  </si>
  <si>
    <t>DISPOSITIVO DR, 2 POLOS, SENSIBILIDADE DE 30 MA, CORRENTE DE 40 A, TIPO AC</t>
  </si>
  <si>
    <t xml:space="preserve"> 034533 </t>
  </si>
  <si>
    <t>ELETROCALHA - SAIDA HORIZONTAL PRE GALVANIZADA PARA ELETRODUTO 2.1/2" CHAPA 16</t>
  </si>
  <si>
    <t xml:space="preserve"> 035753 </t>
  </si>
  <si>
    <t>SAIDA HORIZONTAL PARA ELETRODUTO 1 1/4"</t>
  </si>
  <si>
    <t xml:space="preserve"> 12151 </t>
  </si>
  <si>
    <t>Curva horizontal 100 x 75 mm para eletrocalha metálica, com ângulo 90° (ref.:mopa ou similar)</t>
  </si>
  <si>
    <t xml:space="preserve"> 000216 </t>
  </si>
  <si>
    <t>ELETROCALHA PERFURADA TIPO "U" 100x50mm CHAPA 24 PRE-GALVANIZADA</t>
  </si>
  <si>
    <t>2,30</t>
  </si>
  <si>
    <t xml:space="preserve"> 13885 </t>
  </si>
  <si>
    <t>TAMPA DE ENCAIXE PARA ELETROCALHA PERFUR ADA OU LISA, 100X3000MM</t>
  </si>
  <si>
    <t xml:space="preserve"> 07646 </t>
  </si>
  <si>
    <t>ELETROCALHA PERFURADA S/VIROLA, TIPO "U" , DE (100X75X3000)MM</t>
  </si>
  <si>
    <t>71,60</t>
  </si>
  <si>
    <t xml:space="preserve"> 13318 </t>
  </si>
  <si>
    <t>Suporte vertical 150 x 150 mm para fixação de eletrocalha metálica (ref.: mopa ou similar)</t>
  </si>
  <si>
    <t>65,00</t>
  </si>
  <si>
    <t xml:space="preserve"> 3980 </t>
  </si>
  <si>
    <t>Suporte vertical 100 x 75 mm para fixação de eletrocalha metálica (ref.: mopaou similar)</t>
  </si>
  <si>
    <t xml:space="preserve"> 12130 </t>
  </si>
  <si>
    <t>TE HORIZONTAL 90°, PARA ELETROCALHA PERF URADA OU LISA, 100X75MM, PRE-ZINCADA</t>
  </si>
  <si>
    <t xml:space="preserve"> 035758 </t>
  </si>
  <si>
    <t>ELETROCALHA - EMENDA PLANA INTERNA "U" 100x100mm CHAPA 22</t>
  </si>
  <si>
    <t>48,00</t>
  </si>
  <si>
    <t xml:space="preserve"> 13351 </t>
  </si>
  <si>
    <t>Terminal 100 x 75 mm, zincado, para eletrocalha metálica (ref. Mopa ou similar)</t>
  </si>
  <si>
    <t xml:space="preserve"> 91170 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</si>
  <si>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</si>
  <si>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Rasgos e Fixações</t>
  </si>
  <si>
    <t xml:space="preserve"> 00039245 </t>
  </si>
  <si>
    <t>ELETRODUTO PVC FLEXIVEL CORRUGADO, REFORCADO, COR LARANJA, DE 32 MM, PARA LAJES E PISOS</t>
  </si>
  <si>
    <t>65,80</t>
  </si>
  <si>
    <t xml:space="preserve"> 00039244 </t>
  </si>
  <si>
    <t>ELETRODUTO PVC FLEXIVEL CORRUGADO, REFORCADO, COR LARANJA, DE 25 MM, PARA LAJES E PISOS</t>
  </si>
  <si>
    <t>1.068,90</t>
  </si>
  <si>
    <t xml:space="preserve"> 00002680 </t>
  </si>
  <si>
    <t>ELETRODUTO DE PVC RIGIDO ROSCAVEL DE 1 1/2", SEM LUVA</t>
  </si>
  <si>
    <t>115,60</t>
  </si>
  <si>
    <t xml:space="preserve"> 00002684 </t>
  </si>
  <si>
    <t>ELETRODUTO DE PVC RIGIDO ROSCAVEL DE 1 1/4", SEM LUVA</t>
  </si>
  <si>
    <t>262,10</t>
  </si>
  <si>
    <t xml:space="preserve"> 00002681 </t>
  </si>
  <si>
    <t>ELETRODUTO DE PVC RIGIDO ROSCAVEL DE 2", SEM LUVA</t>
  </si>
  <si>
    <t>22,90</t>
  </si>
  <si>
    <t xml:space="preserve"> 00002686 </t>
  </si>
  <si>
    <t>ELETRODUTO DE PVC RIGIDO ROSCAVEL DE 3", SEM LUVA</t>
  </si>
  <si>
    <t>10,50</t>
  </si>
  <si>
    <t xml:space="preserve"> P.04.000.042173 </t>
  </si>
  <si>
    <t>Eletroduto com costura galvanizado eletroliticamente, DN = 1 1/4´ - NBR13057</t>
  </si>
  <si>
    <t xml:space="preserve"> 8928 </t>
  </si>
  <si>
    <t>Soquete ou bocal de louça (porcelana) E27 de tempo, ref.MT-2233, marca Decorlux ou similar</t>
  </si>
  <si>
    <t>107,00</t>
  </si>
  <si>
    <t xml:space="preserve"> 00001091 </t>
  </si>
  <si>
    <t>ARMACAO VERTICAL COM HASTE E CONTRA-PINO, EM CHAPA DE ACO GALVANIZADO 3/16", COM 1 ESTRIBO E 1 ISOLADOR</t>
  </si>
  <si>
    <t xml:space="preserve"> 00000868 </t>
  </si>
  <si>
    <t>CABO DE COBRE NU 25 MM2 MEIO-DURO</t>
  </si>
  <si>
    <t xml:space="preserve"> 00039211 </t>
  </si>
  <si>
    <t>ARRUELA EM ALUMINIO, COM ROSCA, DE 1 1/4", PARA ELETRODUTO</t>
  </si>
  <si>
    <t xml:space="preserve"> 00002488 </t>
  </si>
  <si>
    <t>CONECTOR RETO DE ALUMINIO PARA ELETRODUTO DE 3/4", PARA ADAPTAR ENTRADA DE ELETRODUTO METALICO FLEXIVEL EM QUADROS</t>
  </si>
  <si>
    <t xml:space="preserve"> 4198 </t>
  </si>
  <si>
    <t>Quadro de medição trifásico em Noril c/lente para leitura</t>
  </si>
  <si>
    <t xml:space="preserve"> 00039177 </t>
  </si>
  <si>
    <t>BUCHA EM ALUMINIO, COM ROSCA, DE 1 1/4", PARA ELETRODUTO</t>
  </si>
  <si>
    <t xml:space="preserve"> 1094 </t>
  </si>
  <si>
    <t>Haste cobreada copperweld p/ aterramento 254 micr d= 3/4" x 3,00 m c/conector</t>
  </si>
  <si>
    <t xml:space="preserve"> 00039241 </t>
  </si>
  <si>
    <t>CABO DE COBRE, RIGIDO, CLASSE 2, ISOLACAO EM PVC/A, ANTICHAMA BWF-B, 1 CONDUTOR, 450/750 V, SECAO NOMINAL 16 MM2</t>
  </si>
  <si>
    <t xml:space="preserve"> 00039254 </t>
  </si>
  <si>
    <t>ELETRODUTO/CONDULETE DE PVC RIGIDO, LISO, COR CINZA, DE 1/2", PARA INSTALACOES APARENTES (NBR 5410)</t>
  </si>
  <si>
    <t xml:space="preserve"> 041533 </t>
  </si>
  <si>
    <t>QUADRO DIST EMBUTIR MET C/ BARRAMENTO TRIFASICO 24 CIRC - 100A C/ TRINCO</t>
  </si>
  <si>
    <t xml:space="preserve"> P.18.000.050279 </t>
  </si>
  <si>
    <t>Quadro de sobrepor em chapa de aço, para disjuntores 34 DIN / 24 Bolt-on de 150 A, QDSTG-U II, ref. 904509 da Cemar ou equivalente</t>
  </si>
  <si>
    <t xml:space="preserve"> 87296 </t>
  </si>
  <si>
    <t>ARGAMASSA TRAÇO 1:3:12 (EM VOLUME DE CIMENTO, CAL E AREIA MÉDIA ÚMIDA) PARA EMBOÇO/MASSA ÚNICA/ASSENTAMENTO DE ALVENARIA DE VEDAÇÃO, PREPARO MECÂNICO COM BETONEIRA 600 L. AF_08/2019</t>
  </si>
  <si>
    <t xml:space="preserve"> 4908 </t>
  </si>
  <si>
    <t>Quadro de distribuição de embutir em chapa de aço, p/até 56 disjuntores c/barramento, padrão DIN, Cemar ou similar</t>
  </si>
  <si>
    <t xml:space="preserve"> 00012043 </t>
  </si>
  <si>
    <t>QUADRO DE DISTRIBUICAO COM BARRAMENTO TRIFASICO, DE EMBUTIR, EM CHAPA DE ACO GALVANIZADO, PARA 30 DISJUNTORES DIN, 225 A</t>
  </si>
  <si>
    <t xml:space="preserve"> 036720 </t>
  </si>
  <si>
    <t>CAIXA DE INSPECAO CONCRETO PREMOLDADO SEM TAMPA 600x600x50mm</t>
  </si>
  <si>
    <t xml:space="preserve"> 077214 </t>
  </si>
  <si>
    <t>TAMPAO FERRO FUNDIDO ARTICULADO LEVE 530x460mm</t>
  </si>
  <si>
    <t>Iluminação Predial e Monitoramento</t>
  </si>
  <si>
    <t xml:space="preserve"> 00038775 </t>
  </si>
  <si>
    <t>LUMINARIA TIPO TARTARUGA PARA AREA EXTERNA EM ALUMINIO, COM GRADE, PARA 1 LAMPADA, BASE E27, POTENCIA MAXIMA 40/60 W (NAO INCLUI LAMPADA)</t>
  </si>
  <si>
    <t xml:space="preserve"> 00038193 </t>
  </si>
  <si>
    <t>LAMPADA LED 6 W BIVOLT BRANCA, FORMATO TRADICIONAL (BASE E27)</t>
  </si>
  <si>
    <t>22,00</t>
  </si>
  <si>
    <t xml:space="preserve"> P.15.000.034118 </t>
  </si>
  <si>
    <t>Luminária LED retangular, sobrepor, de 35 a 41W, 3690 a 4800 lm, 220V, temper. cor 4000K, difusor translúcido; ref. AL0756D.L102 da Ajalumi, SM-755/2 LED LC da ARM, LHT42-S4000840 da Lumicenter ou equivalente</t>
  </si>
  <si>
    <t xml:space="preserve"> 003420 </t>
  </si>
  <si>
    <t>FITA ISOLANTE HIGHLAND ADESIVA 19m x 20mm</t>
  </si>
  <si>
    <t xml:space="preserve"> 050372 </t>
  </si>
  <si>
    <t xml:space="preserve"> 13947 </t>
  </si>
  <si>
    <t>Luminária plafon (sobrepor) 40 x 40 - 36 W - 6000K - G- Light ou similar</t>
  </si>
  <si>
    <t>53,00</t>
  </si>
  <si>
    <t>24,00</t>
  </si>
  <si>
    <t xml:space="preserve"> B.07.000.049501 </t>
  </si>
  <si>
    <t>Fita isolante de 20 m, ref. 3M Scoth 33MR ou equivalente - uso especial</t>
  </si>
  <si>
    <t xml:space="preserve"> P.15.000.034123 </t>
  </si>
  <si>
    <t>Luminária LED redonta de embutir tipo balizador, para piso, potência 6W, 300lm / 360 lm, temperatura de cor 2700K/3000K, bivolt; ref. comercial: LM615 da Luminatti ou equivalente</t>
  </si>
  <si>
    <t xml:space="preserve"> 12141 </t>
  </si>
  <si>
    <t>Caixa de equipotencialização em aço 200x200x90mm, para embutir com tampa, com9 terminais, ref:TEL-901 ou similar (SPDA)</t>
  </si>
  <si>
    <t xml:space="preserve"> 00011245 </t>
  </si>
  <si>
    <t>GRELHA FOFO SIMPLES COM REQUADRO, CARGA MAXIMA 12,5 T, *300 X 1000* MM, E= *15* MM, AREA ESTACIONAMENTO CARRO PASSEIO</t>
  </si>
  <si>
    <t xml:space="preserve"> 101618 </t>
  </si>
  <si>
    <t>PREPARO DE FUNDO DE VALA COM LARGURA MENOR QUE 1,5 M, COM CAMADA DE AREIA, LANÇAMENTO MANUAL. AF_01/2026</t>
  </si>
  <si>
    <t xml:space="preserve"> 045201 </t>
  </si>
  <si>
    <t>HASTE ATERRAMENTO COBREADA 5/8" x 2,40m 6715 670106 - MAGNET</t>
  </si>
  <si>
    <t xml:space="preserve"> 00004274 </t>
  </si>
  <si>
    <t>PARA-RAIOS TIPO FRANKLIN 350 MM, EM LATAO CROMADO, DUAS DESCIDAS, PARA PROTECAO DE EDIFICACOES CONTRA DESCARGAS ATMOSFERICAS</t>
  </si>
  <si>
    <t xml:space="preserve"> 00041387 </t>
  </si>
  <si>
    <t>MASTRO SIMPLES GALVANIZADO DIAMETRO NOMINAL 1 1/2"</t>
  </si>
  <si>
    <t xml:space="preserve"> 00041426 </t>
  </si>
  <si>
    <t>MINICAPTOR, EM ACO GALVANIZADO A FOGO, FIXACAO HORIZONTAL DE 2 FUROS, SEM BANDEIRA, H=600 MM X DN=10 MM</t>
  </si>
  <si>
    <t xml:space="preserve"> 00007583 </t>
  </si>
  <si>
    <t>BUCHA DE NYLON SEM ABA S8, COM PARAFUSO DE 4,80 X 50 MM EM ACO ZINCADO COM ROSCA SOBERBA, CABECA CHATA E FENDA PHILLIPS</t>
  </si>
  <si>
    <t>31,00</t>
  </si>
  <si>
    <t xml:space="preserve"> 012620 </t>
  </si>
  <si>
    <t>CABO DE COBRE NU MEIO DURO 7 FIOS 35mm2</t>
  </si>
  <si>
    <t>325,60</t>
  </si>
  <si>
    <t xml:space="preserve"> 00000867 </t>
  </si>
  <si>
    <t>CABO DE COBRE NU 50 MM2 MEIO-DURO</t>
  </si>
  <si>
    <t>132,50</t>
  </si>
  <si>
    <t xml:space="preserve"> 00012070 </t>
  </si>
  <si>
    <t>ELETRODUTO DE PVC RIGIDO SOLDAVEL, CLASSE B, DE 40 MM</t>
  </si>
  <si>
    <t>14,00</t>
  </si>
  <si>
    <t>INES - INSTALAÇÕES ESPECIAIS</t>
  </si>
  <si>
    <t xml:space="preserve"> 00039662 </t>
  </si>
  <si>
    <t>TUBO DE COBRE FLEXIVEL, D = 1/4", E = 0,79 MM, PARA AR-CONDICIONADO/ INSTALACOES GAS RESIDENCIAIS E COMERCIAIS</t>
  </si>
  <si>
    <t xml:space="preserve"> 00039738 </t>
  </si>
  <si>
    <t>TUBO DE BORRACHA ELASTOMERICA FLEXIVEL, PRETA, PARA ISOLAMENTO TERMICO DE TUBULACAO, DN 1/4" (6 MM), E= 9 MM, COEFICIENTE DE CONDUTIVIDADE TERMICA 0,036W/MK, VAPOR DE AGUA MAIOR OU IGUAL A 10.000</t>
  </si>
  <si>
    <t>136,00</t>
  </si>
  <si>
    <t>Instalações de ar condicionado</t>
  </si>
  <si>
    <t xml:space="preserve"> 97328 </t>
  </si>
  <si>
    <t>TUBO EM COBRE FLEXÍVEL, DN 3/8", COM ISOLAMENTO, INSTALADO EM RAMAL DE ALIMENTAÇÃO DE AR-CONDICIONADO - FORNECIMENTO E INSTALAÇÃO. AF_07/2025</t>
  </si>
  <si>
    <t>Instalações de ar condicionado em cobre</t>
  </si>
  <si>
    <t xml:space="preserve"> 91166 </t>
  </si>
  <si>
    <t>FIXAÇÃO DE TUBOS HORIZONTAIS DE PEX OU MULTICAMADAS, DIÂMETROS IGUAIS OU INFERIORES A 40 MM, COM ABRAÇADEIRA PLÁSTICA FIXADA EM LAJE. AF_09/2023_PE</t>
  </si>
  <si>
    <t>32,00</t>
  </si>
  <si>
    <t xml:space="preserve"> 97329 </t>
  </si>
  <si>
    <t>TUBO EM COBRE FLEXÍVEL, DN 1/2", COM ISOLAMENTO, INSTALADO EM RAMAL DE ALIMENTAÇÃO DE AR-CONDICIONADO - FORNECIMENTO E INSTALAÇÃO. AF_07/2025</t>
  </si>
  <si>
    <t>122,00</t>
  </si>
  <si>
    <t xml:space="preserve"> 100308 </t>
  </si>
  <si>
    <t>MECÂNICO DE REFRIGERAÇÃO COM ENCARGOS COMPLEMENTARES</t>
  </si>
  <si>
    <t xml:space="preserve"> 00039665 </t>
  </si>
  <si>
    <t>TUBO DE COBRE FLEXIVEL, D = 5/8", E = 0,79 MM, PARA AR-CONDICIONADO/ INSTALACOES GAS RESIDENCIAIS E COMERCIAIS</t>
  </si>
  <si>
    <t xml:space="preserve"> 00039853 </t>
  </si>
  <si>
    <t>TUBO DE BORRACHA ELASTOMERICA FLEXIVEL, PRETA, PARA ISOLAMENTO TERMICO DE TUBULACAO, DN 5/8" (15 MM), E= 19 MM, COEFICIENTE DE CONDUTIVIDADE TERMICA 0,036W/MK, VAPOR DE AGUA MAIOR OU IGUAL A 10.000</t>
  </si>
  <si>
    <t xml:space="preserve"> 3162 </t>
  </si>
  <si>
    <t>Cabo de cobre PP Cordplast 4 x 2,5 mm2, 450/750v</t>
  </si>
  <si>
    <t>185,00</t>
  </si>
  <si>
    <t xml:space="preserve"> 00006178 </t>
  </si>
  <si>
    <t>TABUA DE MADEIRA PARA PISO, CUMARU/IPE CHAMPANHE OU EQUIVALENTE DA REGIAO, ENCAIXE MACHO/FEMEA, *10 X 2* CM</t>
  </si>
  <si>
    <t xml:space="preserve"> 00037394 </t>
  </si>
  <si>
    <t>FINCAPINO CURTO CALIBRE 22, CARGA MEDIA POTENCIA 5 (PARA FERRAMENTA DE ACAO DIRETA) COR VERMELHA</t>
  </si>
  <si>
    <t xml:space="preserve"> 14288 </t>
  </si>
  <si>
    <t>DIFUSOR QUADRADO EM ALUMINIO EXTRUDADO 1 5" X 15", TROPICAL OU SIMILAR</t>
  </si>
  <si>
    <t xml:space="preserve"> 07231 </t>
  </si>
  <si>
    <t>CHAPA DE ACO CARBONO, GALVANIZADA, PARA USOS GERAIS, TAMANHO PADRAO, PRECO DE RE VENDEDOR, COM ESPESSURA DE 1,25MM</t>
  </si>
  <si>
    <t xml:space="preserve"> 14289 </t>
  </si>
  <si>
    <t>GRELHA RETANGULAR DE SIMPLES DEFLEXAO, A LETAS VERTICAIS, EM ALUMINIO EXTRUDADO 4 00X150MM, TROPICAL OU SIMILAR</t>
  </si>
  <si>
    <t>485,00</t>
  </si>
  <si>
    <t xml:space="preserve"> 036512 </t>
  </si>
  <si>
    <t>DUTO FLEXIVEL ALUMINIO COM ISOLAMENTO TERMICO 25mm LA VIDRO 6" 150mm</t>
  </si>
  <si>
    <t xml:space="preserve"> 036510 </t>
  </si>
  <si>
    <t>DUTO FLEXIVEL ALUMINIO COM ISOLAMENTO TERMICO 25mm LA VIDRO 4" 100mm</t>
  </si>
  <si>
    <t>52,00</t>
  </si>
  <si>
    <t xml:space="preserve"> 13326 </t>
  </si>
  <si>
    <t>Barra roscada bicromatizada ø 3/8" x 3000mm</t>
  </si>
  <si>
    <t>74,00</t>
  </si>
  <si>
    <t xml:space="preserve"> 00011976 </t>
  </si>
  <si>
    <t>CHUMBADOR DE ACO ZINCADO, DIAMETRO 1/4" COM PARAFUSO 1/4" X 40 MM</t>
  </si>
  <si>
    <t xml:space="preserve"> 00039028 </t>
  </si>
  <si>
    <t>PERFILADO PERFURADO SIMPLES 38 X 38 MM, CHAPA 22</t>
  </si>
  <si>
    <t xml:space="preserve"> 88277 </t>
  </si>
  <si>
    <t>MONTADOR (TUBO AÇO/EQUIPAMENTOS) COM ENCARGOS COMPLEMENTARES</t>
  </si>
  <si>
    <t xml:space="preserve"> 036691 </t>
  </si>
  <si>
    <t>EXAUSTOR CENTRIFUGO SIROCO TRIFASICO EC5-TN-3 ARRANJO 4</t>
  </si>
  <si>
    <t xml:space="preserve"> 88279 </t>
  </si>
  <si>
    <t>MONTADOR ELETROMECÂNICO COM ENCARGOS COMPLEMENTARES</t>
  </si>
  <si>
    <t xml:space="preserve"> 036694 </t>
  </si>
  <si>
    <t xml:space="preserve"> 006442 </t>
  </si>
  <si>
    <t>CAIXA DE VENTILACAO PARA FORRO CAB-250 220V S&amp;P</t>
  </si>
  <si>
    <t xml:space="preserve"> 060985 </t>
  </si>
  <si>
    <t>Redes de Lógica, Telefonia e Imagem</t>
  </si>
  <si>
    <t xml:space="preserve"> 00038083 </t>
  </si>
  <si>
    <t>TOMADA RJ45, 8 FIOS, CAT 5E, CONJUNTO MONTADO PARA EMBUTIR 4" X 2" (PLACA + SUPORTE + MODULO)</t>
  </si>
  <si>
    <t>82,00</t>
  </si>
  <si>
    <t>44,80</t>
  </si>
  <si>
    <t xml:space="preserve"> P.13.000.042351 </t>
  </si>
  <si>
    <t>Tomada para TV, tipo pino Jack, com placa, ref. linha Trii da Tramontina, Simon, Pial Legrand, ou equivalente</t>
  </si>
  <si>
    <t>Instalações em Cobre</t>
  </si>
  <si>
    <t xml:space="preserve"> 00039747 </t>
  </si>
  <si>
    <t>TUBO DE COBRE CLASSE "A", DN = 1/2" (15 MM), PARA INSTALACOES DE MEDIA PRESSAO PARA GASES COMBUSTIVEIS E MEDICINAIS</t>
  </si>
  <si>
    <t>80,00</t>
  </si>
  <si>
    <t xml:space="preserve"> 00039897 </t>
  </si>
  <si>
    <t>PASTA PARA SOLDA DE TUBOS E CONEXOES DE COBRE (EMBALAGEM COM 250 G)</t>
  </si>
  <si>
    <t xml:space="preserve"> 00012733 </t>
  </si>
  <si>
    <t>TE DE COBRE SEM ANEL DE SOLDA, BOLSA X BOLSA X BOLSA, 15 MM</t>
  </si>
  <si>
    <t xml:space="preserve"> 00012732 </t>
  </si>
  <si>
    <t>SOLDA ESTANHO/COBRE PARA CONEXOES DE COBRE, FIO 2,5 MM, CARRETEL 500 GR (SEM CHUMBO)</t>
  </si>
  <si>
    <t xml:space="preserve"> 00012714 </t>
  </si>
  <si>
    <t>COTOVELO DE COBRE 90 GRAUS SEM ANEL DE SOLDA, BOLSA X BOLSA, 15 MM</t>
  </si>
  <si>
    <t>50,00</t>
  </si>
  <si>
    <t xml:space="preserve"> 00012723 </t>
  </si>
  <si>
    <t>LUVA DE COBRE SEM ANEL DE SOLDA, BOLSA X BOLSA, 15 MM</t>
  </si>
  <si>
    <t xml:space="preserve"> 016202 </t>
  </si>
  <si>
    <t>TARUGO ACO INOX 5/8" (50cm)</t>
  </si>
  <si>
    <t xml:space="preserve"> 85001 </t>
  </si>
  <si>
    <t>SIURB</t>
  </si>
  <si>
    <t>POSTO DE CONSUMO DE O2 OU AR OU VÁCUO OU N2O SOMENTE O APARELHO, SEM INSTALAÇÃO</t>
  </si>
  <si>
    <t>Un</t>
  </si>
  <si>
    <t xml:space="preserve"> 8985 </t>
  </si>
  <si>
    <t>Central manifold para cilindros 2 x 2 para oxigênio, ar comprimido e óxido nitroso com serpentina e sem válvula de alta pressão</t>
  </si>
  <si>
    <t xml:space="preserve"> 8507 </t>
  </si>
  <si>
    <t>Central manifold para cilindros 1 x 1 para oxigênio, ar comprimido e óxido nitroso com serpentina e sem válvula de alta pressão</t>
  </si>
  <si>
    <t xml:space="preserve"> 00000395 </t>
  </si>
  <si>
    <t>ABRACADEIRA EM ACO PARA AMARRACAO DE ELETRODUTOS, TIPO D, COM 1 1/4" E PARAFUSO DE FIXACAO</t>
  </si>
  <si>
    <t>Acessibilidade</t>
  </si>
  <si>
    <t xml:space="preserve"> 00036178 </t>
  </si>
  <si>
    <t>PISO TATIL / PODOTATIL, LADRILHO HIDRAULICO/CONCRETO, *40 X 40* CM, E= 2,5* CM, PADRAO TATIL ALERTA OU DIRECIONAL, COR NATURAL</t>
  </si>
  <si>
    <t xml:space="preserve"> 00034353 </t>
  </si>
  <si>
    <t>ARGAMASSA COLANTE AC II</t>
  </si>
  <si>
    <t>15,06</t>
  </si>
  <si>
    <t>Guias e sarjetas</t>
  </si>
  <si>
    <t xml:space="preserve"> 00041679 </t>
  </si>
  <si>
    <t>MEIO-FIO OU GUIA DE CONCRETO PRE-MOLDADO, COMP 1 M, *20 X 12/15* CM (H X L1/L2)</t>
  </si>
  <si>
    <t>45,20</t>
  </si>
  <si>
    <t>Paisagismo - Plantio</t>
  </si>
  <si>
    <t xml:space="preserve"> 88441 </t>
  </si>
  <si>
    <t>JARDINEIRO COM ENCARGOS COMPLEMENTARES</t>
  </si>
  <si>
    <t xml:space="preserve"> 00003322 </t>
  </si>
  <si>
    <t>GRAMA ESMERALDA OU SAO CARLOS OU CURITIBANA, EM PLACAS, SEM PLANTIO</t>
  </si>
  <si>
    <t>109,55</t>
  </si>
  <si>
    <t xml:space="preserve"> 4876 </t>
  </si>
  <si>
    <t>Letras aço inox 20 x 20cm</t>
  </si>
  <si>
    <t xml:space="preserve"> 00000013 </t>
  </si>
  <si>
    <t>ESTOPA</t>
  </si>
  <si>
    <t>500,17</t>
  </si>
  <si>
    <t xml:space="preserve"> 00038400 </t>
  </si>
  <si>
    <t>VASSOURA 40 CM COM CABO</t>
  </si>
  <si>
    <t xml:space="preserve"> 1997 </t>
  </si>
  <si>
    <t>Sabão em pó</t>
  </si>
  <si>
    <t>Total sem BDI</t>
  </si>
  <si>
    <t>Total do BDI</t>
  </si>
  <si>
    <t>Total Geral</t>
  </si>
  <si>
    <t>_______________________________________________________________
Monique Vieira
Supervisor/Coordenador</t>
  </si>
  <si>
    <t>CONSTRUÇÃO UBS CAIC - PORTE II</t>
  </si>
  <si>
    <t>COMPOSIÇÃO DE PREÇOS - IV</t>
  </si>
  <si>
    <t xml:space="preserve">SINAPI - 02/2026 - Pernambuco,SBC - 03/2026 - Pernambuco,SICRO3 - 10/2025 - Pernambuco,ORSE - 12/2025 - Sergipe
IOPES - 12/2025 - Espírito Santo,SIURB - 07/2025 - São Paulo,SIURB INFRA - 07/2025 - São Paulo,CPOS/CDHU - 01/2026 - São Paulo, EMOP - 01/2026 - Rio de Janeiro
</t>
  </si>
  <si>
    <t xml:space="preserve">SINAPI - 02/2026 - Pernambuco, SBC - 03/2026 - Pernambuco, SICRO3 - 10/2025 - Pernambuco, ORSE - 12/2025 - Sergipe, IOPES - 12/2025 - Espírito Santo, SIURB - 07/2025 - São Paulo, SIURB INFRA - 07/2025 - São Paulo, CPOS/CDHU - 01/2026 - São Paulo, EMOP - 01/2026 - Rio de Janeiro
</t>
  </si>
  <si>
    <t>Total Por Etapa</t>
  </si>
  <si>
    <t>100,00%
232.240,97</t>
  </si>
  <si>
    <t>100,00%
268.480,84</t>
  </si>
  <si>
    <t>40,00%
107.392,34</t>
  </si>
  <si>
    <t>60,00%
161.088,50</t>
  </si>
  <si>
    <t>100,00%
402.211,47</t>
  </si>
  <si>
    <t>40,00%
160.884,59</t>
  </si>
  <si>
    <t>60,00%
241.326,88</t>
  </si>
  <si>
    <t>100,00%
230.459,32</t>
  </si>
  <si>
    <t>50,00%
115.229,66</t>
  </si>
  <si>
    <t>100,00%
121.650,84</t>
  </si>
  <si>
    <t>35,00%
42.577,79</t>
  </si>
  <si>
    <t>30,00%
36.495,25</t>
  </si>
  <si>
    <t>100,00%
17.363,78</t>
  </si>
  <si>
    <t>100,00%
240.201,24</t>
  </si>
  <si>
    <t>35,00%
84.070,43</t>
  </si>
  <si>
    <t>30,00%
72.060,37</t>
  </si>
  <si>
    <t>100,00%
112.941,20</t>
  </si>
  <si>
    <t>50,00%
56.470,60</t>
  </si>
  <si>
    <t>100,00%
114.169,34</t>
  </si>
  <si>
    <t>50,00%
57.084,67</t>
  </si>
  <si>
    <t>100,00%
53.584,13</t>
  </si>
  <si>
    <t>50,00%
26.792,07</t>
  </si>
  <si>
    <t>100,00%
48.851,46</t>
  </si>
  <si>
    <t>50,00%
24.425,73</t>
  </si>
  <si>
    <t>100,00%
100.080,24</t>
  </si>
  <si>
    <t>50,00%
50.040,12</t>
  </si>
  <si>
    <t>100,00%
16.139,17</t>
  </si>
  <si>
    <t>100,00%
75.138,89</t>
  </si>
  <si>
    <t>100,00%
181.521,77</t>
  </si>
  <si>
    <t>50,00%
90.760,89</t>
  </si>
  <si>
    <t>100,00%
304.756,45</t>
  </si>
  <si>
    <t>50,00%
152.378,23</t>
  </si>
  <si>
    <t>100,00%
122.206,59</t>
  </si>
  <si>
    <t>50,00%
61.103,30</t>
  </si>
  <si>
    <t>100,00%
7.659,42</t>
  </si>
  <si>
    <t>50,00%
3.829,71</t>
  </si>
  <si>
    <t>100,00%
12.285,24</t>
  </si>
  <si>
    <t>100,00%
10.256,53</t>
  </si>
  <si>
    <t>100,00%
12.239,15</t>
  </si>
  <si>
    <t>Porcentagem</t>
  </si>
  <si>
    <t>12,65%</t>
  </si>
  <si>
    <t>11,99%</t>
  </si>
  <si>
    <t>8,99%</t>
  </si>
  <si>
    <t>4,72%</t>
  </si>
  <si>
    <t>11,86%</t>
  </si>
  <si>
    <t>7,04%</t>
  </si>
  <si>
    <t>8,84%</t>
  </si>
  <si>
    <t>4,03%</t>
  </si>
  <si>
    <t>6,31%</t>
  </si>
  <si>
    <t>9,82%</t>
  </si>
  <si>
    <t>9,02%</t>
  </si>
  <si>
    <t>Custo</t>
  </si>
  <si>
    <t>339.633,30</t>
  </si>
  <si>
    <t>321.973,09</t>
  </si>
  <si>
    <t>241.326,88</t>
  </si>
  <si>
    <t>126.648,22</t>
  </si>
  <si>
    <t>318.375,87</t>
  </si>
  <si>
    <t>189.064,04</t>
  </si>
  <si>
    <t>237.273,23</t>
  </si>
  <si>
    <t>108.302,46</t>
  </si>
  <si>
    <t>169.405,76</t>
  </si>
  <si>
    <t>263.521,64</t>
  </si>
  <si>
    <t>242.265,28</t>
  </si>
  <si>
    <t>Porcentagem Acumulado</t>
  </si>
  <si>
    <t>24,65%</t>
  </si>
  <si>
    <t>33,64%</t>
  </si>
  <si>
    <t>38,35%</t>
  </si>
  <si>
    <t>43,07%</t>
  </si>
  <si>
    <t>54,93%</t>
  </si>
  <si>
    <t>61,97%</t>
  </si>
  <si>
    <t>70,81%</t>
  </si>
  <si>
    <t>74,85%</t>
  </si>
  <si>
    <t>81,16%</t>
  </si>
  <si>
    <t>90,98%</t>
  </si>
  <si>
    <t>100,0%</t>
  </si>
  <si>
    <t>Custo Acumulado</t>
  </si>
  <si>
    <t>661.606,39</t>
  </si>
  <si>
    <t>902.933,27</t>
  </si>
  <si>
    <t>1.029.581,49</t>
  </si>
  <si>
    <t>1.156.229,71</t>
  </si>
  <si>
    <t>1.474.605,58</t>
  </si>
  <si>
    <t>1.663.669,62</t>
  </si>
  <si>
    <t>1.900.942,85</t>
  </si>
  <si>
    <t>2.009.245,31</t>
  </si>
  <si>
    <t>2.178.651,07</t>
  </si>
  <si>
    <t>2.442.172,71</t>
  </si>
  <si>
    <t>2.684.438,04</t>
  </si>
  <si>
    <t>CRONOGRAMA FÍSICO-FINANCEIRO - ANEXO V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</si>
  <si>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</si>
  <si>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</si>
  <si>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</si>
  <si>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</si>
  <si>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</si>
  <si>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</si>
  <si>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</si>
  <si>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</si>
  <si>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</si>
  <si>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</si>
  <si>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</si>
  <si>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</si>
  <si>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GRUPO A</t>
  </si>
  <si>
    <t>TAXA ADMINISTRATIVA DA ADMINISTRAÇÃO CENTRAL</t>
  </si>
  <si>
    <t>Administração Central</t>
  </si>
  <si>
    <t>3,00%</t>
  </si>
  <si>
    <t>Total do Grupo</t>
  </si>
  <si>
    <t>GRUPO B</t>
  </si>
  <si>
    <t>TAXA REPRESENTATIVA DOS RISCOS</t>
  </si>
  <si>
    <t>Riscos</t>
  </si>
  <si>
    <t>0,97%</t>
  </si>
  <si>
    <t>GRUPO C</t>
  </si>
  <si>
    <t>TAXA REPRESENTATIVA SEGURO GARANTIA</t>
  </si>
  <si>
    <t>Seguros + Garantia</t>
  </si>
  <si>
    <t>0,80%</t>
  </si>
  <si>
    <t>GRUPO D</t>
  </si>
  <si>
    <t>TAXA REPRESENTATIVA DAS DESPESAS FINANCEIRAS</t>
  </si>
  <si>
    <t>Despesas Financeiras</t>
  </si>
  <si>
    <t>0,59%</t>
  </si>
  <si>
    <t>GRUPO E</t>
  </si>
  <si>
    <t>TAXA REPRESENTATIVA DO LUCRO</t>
  </si>
  <si>
    <t>Lucro</t>
  </si>
  <si>
    <t>6,16%</t>
  </si>
  <si>
    <t>GRUPO F</t>
  </si>
  <si>
    <t>TAXA REPRESENTATIVA DA INCIDÊNCIA DOS IMPOSTOS ( SOBRE O FATURAMENTO DA EMPRESA )</t>
  </si>
  <si>
    <t>ISS (IMPOSTO SOBRE SERVIÇOS) - MUNICIPAL</t>
  </si>
  <si>
    <t>3,50%</t>
  </si>
  <si>
    <t>COFINS - FEDERAL</t>
  </si>
  <si>
    <t>PIS (PROGRAMA DE INTREGRAÇÃO SOCIAL) - FEDERAL</t>
  </si>
  <si>
    <t>0,65%</t>
  </si>
  <si>
    <t>CRB -CONTRIBUIÇÂO INSS (DESONERAÇÂO)</t>
  </si>
  <si>
    <t>0,00%</t>
  </si>
  <si>
    <t>7,15%</t>
  </si>
  <si>
    <t>FÓRMULA PARA O CÁLCULO DO BDI</t>
  </si>
  <si>
    <t>(((1+A+B+C)*(1+D)*(1+E)/(1-F))-1)</t>
  </si>
  <si>
    <t>Bonificação sobre despesas indiretas (B.D.I)=</t>
  </si>
  <si>
    <t>20,50%</t>
  </si>
  <si>
    <t>BDI - CONSTRUÇÃO DE EDIFÍCIOS - NÃO DESONERADO - ANEXO VI</t>
  </si>
  <si>
    <t>SEM DESONERAÇÃO</t>
  </si>
  <si>
    <t>HORISTA (%)</t>
  </si>
  <si>
    <t>MENSALISTA (%)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</si>
  <si>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</si>
  <si>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</si>
  <si>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</si>
  <si>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</si>
  <si>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</si>
  <si>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</si>
  <si>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</si>
  <si>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</si>
  <si>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</si>
  <si>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</si>
  <si>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</si>
  <si>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</si>
  <si>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</si>
  <si>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</si>
  <si>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</si>
  <si>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</si>
  <si>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</si>
  <si>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</si>
  <si>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</si>
  <si>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</si>
  <si>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</si>
  <si>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</si>
  <si>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</si>
  <si>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</si>
  <si>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</si>
  <si>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</si>
  <si>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</si>
  <si>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</si>
  <si>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</si>
  <si>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</si>
  <si>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</si>
  <si>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</si>
  <si>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</si>
  <si>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</si>
  <si>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</si>
  <si>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</si>
  <si>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</si>
  <si>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</si>
  <si>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</si>
  <si>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</si>
  <si>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</si>
  <si>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</si>
  <si>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</si>
  <si>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</si>
  <si>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</si>
  <si>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</si>
  <si>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</si>
  <si>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</si>
  <si>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D1</t>
  </si>
  <si>
    <t>Reincidência de Grupo A sobre Grupo B</t>
  </si>
  <si>
    <t>D2</t>
  </si>
  <si>
    <t>Grupo A</t>
  </si>
  <si>
    <t>-</t>
  </si>
  <si>
    <t>Grupo B</t>
  </si>
  <si>
    <t>Grupo C</t>
  </si>
  <si>
    <t>Grupo D</t>
  </si>
  <si>
    <t>Reincidência de Grupo A sobre Aviso Prévio Trabalhado e Reincidência do FGTS sobre Aviso Prévio Indenizado</t>
  </si>
  <si>
    <t>Total(A+B+C+D)</t>
  </si>
  <si>
    <t>ENCARGOS SOCIAIS - ANEXO VII</t>
  </si>
  <si>
    <t>Valor  Unit</t>
  </si>
  <si>
    <t>Peso Acumulado (%)</t>
  </si>
  <si>
    <t>88,97</t>
  </si>
  <si>
    <t>89.857,03</t>
  </si>
  <si>
    <t>3,35</t>
  </si>
  <si>
    <t>325,1</t>
  </si>
  <si>
    <t>249,45</t>
  </si>
  <si>
    <t>81.096,19</t>
  </si>
  <si>
    <t>3,02</t>
  </si>
  <si>
    <t>6,37</t>
  </si>
  <si>
    <t>2,4</t>
  </si>
  <si>
    <t>29.411,88</t>
  </si>
  <si>
    <t>70.588,51</t>
  </si>
  <si>
    <t>2,63</t>
  </si>
  <si>
    <t>76,2</t>
  </si>
  <si>
    <t>911,77</t>
  </si>
  <si>
    <t>69.476,87</t>
  </si>
  <si>
    <t>2,59</t>
  </si>
  <si>
    <t>11,59</t>
  </si>
  <si>
    <t>79,7</t>
  </si>
  <si>
    <t>849,56</t>
  </si>
  <si>
    <t>67.709,93</t>
  </si>
  <si>
    <t>14,11</t>
  </si>
  <si>
    <t>32,45</t>
  </si>
  <si>
    <t>63.516,98</t>
  </si>
  <si>
    <t>2,37</t>
  </si>
  <si>
    <t>16,47</t>
  </si>
  <si>
    <t>143,19</t>
  </si>
  <si>
    <t>59.549,85</t>
  </si>
  <si>
    <t>2,22</t>
  </si>
  <si>
    <t>18,69</t>
  </si>
  <si>
    <t>57,9</t>
  </si>
  <si>
    <t>925,46</t>
  </si>
  <si>
    <t>53.584,13</t>
  </si>
  <si>
    <t>20,69</t>
  </si>
  <si>
    <t>1.393,2</t>
  </si>
  <si>
    <t>37,19</t>
  </si>
  <si>
    <t>51.813,10</t>
  </si>
  <si>
    <t>1,93</t>
  </si>
  <si>
    <t>22,62</t>
  </si>
  <si>
    <t>465,2</t>
  </si>
  <si>
    <t>106,07</t>
  </si>
  <si>
    <t>49.343,76</t>
  </si>
  <si>
    <t>1,84</t>
  </si>
  <si>
    <t>24,46</t>
  </si>
  <si>
    <t>92,38</t>
  </si>
  <si>
    <t>48.851,46</t>
  </si>
  <si>
    <t>1,82</t>
  </si>
  <si>
    <t>26,28</t>
  </si>
  <si>
    <t>109,83</t>
  </si>
  <si>
    <t>47.695,87</t>
  </si>
  <si>
    <t>1,78</t>
  </si>
  <si>
    <t>28,05</t>
  </si>
  <si>
    <t>170,85</t>
  </si>
  <si>
    <t>46.392,60</t>
  </si>
  <si>
    <t>1,73</t>
  </si>
  <si>
    <t>29,78</t>
  </si>
  <si>
    <t>115,47</t>
  </si>
  <si>
    <t>44.176,51</t>
  </si>
  <si>
    <t>1,65</t>
  </si>
  <si>
    <t>31,43</t>
  </si>
  <si>
    <t>137,8</t>
  </si>
  <si>
    <t>282,12</t>
  </si>
  <si>
    <t>38.876,13</t>
  </si>
  <si>
    <t>1,45</t>
  </si>
  <si>
    <t>32,88</t>
  </si>
  <si>
    <t>485,0</t>
  </si>
  <si>
    <t>76,57</t>
  </si>
  <si>
    <t>37.136,45</t>
  </si>
  <si>
    <t>1,38</t>
  </si>
  <si>
    <t>34,26</t>
  </si>
  <si>
    <t>2.221,0</t>
  </si>
  <si>
    <t>16,37</t>
  </si>
  <si>
    <t>36.357,77</t>
  </si>
  <si>
    <t>1,35</t>
  </si>
  <si>
    <t>35,61</t>
  </si>
  <si>
    <t>94,71</t>
  </si>
  <si>
    <t>34.691,32</t>
  </si>
  <si>
    <t>1,29</t>
  </si>
  <si>
    <t>36,91</t>
  </si>
  <si>
    <t>1,0</t>
  </si>
  <si>
    <t>34.395,13</t>
  </si>
  <si>
    <t>1,28</t>
  </si>
  <si>
    <t>38,19</t>
  </si>
  <si>
    <t>1.345,0</t>
  </si>
  <si>
    <t>23,40</t>
  </si>
  <si>
    <t>31.473,00</t>
  </si>
  <si>
    <t>1,17</t>
  </si>
  <si>
    <t>39,36</t>
  </si>
  <si>
    <t>459,5</t>
  </si>
  <si>
    <t>65,75</t>
  </si>
  <si>
    <t>30.212,12</t>
  </si>
  <si>
    <t>1,13</t>
  </si>
  <si>
    <t>40,48</t>
  </si>
  <si>
    <t>4.759,3</t>
  </si>
  <si>
    <t>5,97</t>
  </si>
  <si>
    <t>28.413,02</t>
  </si>
  <si>
    <t>1,06</t>
  </si>
  <si>
    <t>41,54</t>
  </si>
  <si>
    <t>20,0</t>
  </si>
  <si>
    <t>1.408,74</t>
  </si>
  <si>
    <t>28.174,80</t>
  </si>
  <si>
    <t>1,05</t>
  </si>
  <si>
    <t>42,59</t>
  </si>
  <si>
    <t>1.068,9</t>
  </si>
  <si>
    <t>24,77</t>
  </si>
  <si>
    <t>26.476,65</t>
  </si>
  <si>
    <t>0,99</t>
  </si>
  <si>
    <t>43,58</t>
  </si>
  <si>
    <t>56,57</t>
  </si>
  <si>
    <t>26.193,04</t>
  </si>
  <si>
    <t>0,98</t>
  </si>
  <si>
    <t>44,56</t>
  </si>
  <si>
    <t>179,1</t>
  </si>
  <si>
    <t>144,67</t>
  </si>
  <si>
    <t>25.910,39</t>
  </si>
  <si>
    <t>0,97</t>
  </si>
  <si>
    <t>45,52</t>
  </si>
  <si>
    <t>141,47</t>
  </si>
  <si>
    <t>25.480,16</t>
  </si>
  <si>
    <t>0,95</t>
  </si>
  <si>
    <t>46,47</t>
  </si>
  <si>
    <t>118,60</t>
  </si>
  <si>
    <t>25.073,22</t>
  </si>
  <si>
    <t>0,93</t>
  </si>
  <si>
    <t>47,40</t>
  </si>
  <si>
    <t>263,8</t>
  </si>
  <si>
    <t>93,06</t>
  </si>
  <si>
    <t>24.549,22</t>
  </si>
  <si>
    <t>0,91</t>
  </si>
  <si>
    <t>48,32</t>
  </si>
  <si>
    <t>210,98</t>
  </si>
  <si>
    <t>24.110,79</t>
  </si>
  <si>
    <t>0,90</t>
  </si>
  <si>
    <t>49,22</t>
  </si>
  <si>
    <t>813,21</t>
  </si>
  <si>
    <t>23.192,74</t>
  </si>
  <si>
    <t>0,86</t>
  </si>
  <si>
    <t>50,08</t>
  </si>
  <si>
    <t>34,10</t>
  </si>
  <si>
    <t>22.784,25</t>
  </si>
  <si>
    <t>0,85</t>
  </si>
  <si>
    <t>50,93</t>
  </si>
  <si>
    <t>173,3</t>
  </si>
  <si>
    <t>125,33</t>
  </si>
  <si>
    <t>21.719,68</t>
  </si>
  <si>
    <t>0,81</t>
  </si>
  <si>
    <t>51,74</t>
  </si>
  <si>
    <t>10,61</t>
  </si>
  <si>
    <t>21.669,01</t>
  </si>
  <si>
    <t>52,55</t>
  </si>
  <si>
    <t>1.136,17</t>
  </si>
  <si>
    <t>20.178,37</t>
  </si>
  <si>
    <t>0,75</t>
  </si>
  <si>
    <t>53,30</t>
  </si>
  <si>
    <t>13,0</t>
  </si>
  <si>
    <t>1.496,47</t>
  </si>
  <si>
    <t>19.454,11</t>
  </si>
  <si>
    <t>0,72</t>
  </si>
  <si>
    <t>54,02</t>
  </si>
  <si>
    <t>972,21</t>
  </si>
  <si>
    <t>19.444,20</t>
  </si>
  <si>
    <t>54,75</t>
  </si>
  <si>
    <t>18,77</t>
  </si>
  <si>
    <t>19.166,79</t>
  </si>
  <si>
    <t>0,71</t>
  </si>
  <si>
    <t>55,46</t>
  </si>
  <si>
    <t>477,44</t>
  </si>
  <si>
    <t>19.064,17</t>
  </si>
  <si>
    <t>56,17</t>
  </si>
  <si>
    <t>43,75</t>
  </si>
  <si>
    <t>18.999,31</t>
  </si>
  <si>
    <t>56,88</t>
  </si>
  <si>
    <t>13,84</t>
  </si>
  <si>
    <t>18.680,81</t>
  </si>
  <si>
    <t>0,70</t>
  </si>
  <si>
    <t>57,57</t>
  </si>
  <si>
    <t>226,61</t>
  </si>
  <si>
    <t>17.804,74</t>
  </si>
  <si>
    <t>0,66</t>
  </si>
  <si>
    <t>58,24</t>
  </si>
  <si>
    <t>12,59</t>
  </si>
  <si>
    <t>16.993,60</t>
  </si>
  <si>
    <t>0,63</t>
  </si>
  <si>
    <t>58,87</t>
  </si>
  <si>
    <t>12,0</t>
  </si>
  <si>
    <t>1.409,94</t>
  </si>
  <si>
    <t>16.919,28</t>
  </si>
  <si>
    <t>59,50</t>
  </si>
  <si>
    <t>120,0</t>
  </si>
  <si>
    <t>136,24</t>
  </si>
  <si>
    <t>16.348,80</t>
  </si>
  <si>
    <t>0,61</t>
  </si>
  <si>
    <t>60,11</t>
  </si>
  <si>
    <t>3,0</t>
  </si>
  <si>
    <t>5.408,34</t>
  </si>
  <si>
    <t>16.225,02</t>
  </si>
  <si>
    <t>0,60</t>
  </si>
  <si>
    <t>60,71</t>
  </si>
  <si>
    <t>35,30</t>
  </si>
  <si>
    <t>16.220,35</t>
  </si>
  <si>
    <t>61,32</t>
  </si>
  <si>
    <t>35,17</t>
  </si>
  <si>
    <t>16.160,61</t>
  </si>
  <si>
    <t>61,92</t>
  </si>
  <si>
    <t>19,8</t>
  </si>
  <si>
    <t>815,11</t>
  </si>
  <si>
    <t>16.139,17</t>
  </si>
  <si>
    <t>62,52</t>
  </si>
  <si>
    <t>1.289,6</t>
  </si>
  <si>
    <t>12,49</t>
  </si>
  <si>
    <t>16.107,10</t>
  </si>
  <si>
    <t>63,12</t>
  </si>
  <si>
    <t>22,41</t>
  </si>
  <si>
    <t>16.033,01</t>
  </si>
  <si>
    <t>63,72</t>
  </si>
  <si>
    <t>1.330,45</t>
  </si>
  <si>
    <t>15.965,40</t>
  </si>
  <si>
    <t>0,59</t>
  </si>
  <si>
    <t>64,31</t>
  </si>
  <si>
    <t>516,2</t>
  </si>
  <si>
    <t>30,84</t>
  </si>
  <si>
    <t>15.919,60</t>
  </si>
  <si>
    <t>64,91</t>
  </si>
  <si>
    <t>90,1</t>
  </si>
  <si>
    <t>176,61</t>
  </si>
  <si>
    <t>15.912,56</t>
  </si>
  <si>
    <t>65,50</t>
  </si>
  <si>
    <t>325,6</t>
  </si>
  <si>
    <t>48,70</t>
  </si>
  <si>
    <t>15.856,72</t>
  </si>
  <si>
    <t>66,09</t>
  </si>
  <si>
    <t>2.141,20</t>
  </si>
  <si>
    <t>15.288,16</t>
  </si>
  <si>
    <t>0,57</t>
  </si>
  <si>
    <t>66,66</t>
  </si>
  <si>
    <t>1.270,68</t>
  </si>
  <si>
    <t>15.248,16</t>
  </si>
  <si>
    <t>67,23</t>
  </si>
  <si>
    <t>910,6</t>
  </si>
  <si>
    <t>16,58</t>
  </si>
  <si>
    <t>15.097,74</t>
  </si>
  <si>
    <t>0,56</t>
  </si>
  <si>
    <t>67,79</t>
  </si>
  <si>
    <t>53,0</t>
  </si>
  <si>
    <t>281,04</t>
  </si>
  <si>
    <t>14.895,12</t>
  </si>
  <si>
    <t>0,55</t>
  </si>
  <si>
    <t>68,34</t>
  </si>
  <si>
    <t>231,74</t>
  </si>
  <si>
    <t>14.796,59</t>
  </si>
  <si>
    <t>68,90</t>
  </si>
  <si>
    <t>17,4</t>
  </si>
  <si>
    <t>849,06</t>
  </si>
  <si>
    <t>14.773,64</t>
  </si>
  <si>
    <t>69,45</t>
  </si>
  <si>
    <t>1.186,52</t>
  </si>
  <si>
    <t>14.238,24</t>
  </si>
  <si>
    <t>0,53</t>
  </si>
  <si>
    <t>69,98</t>
  </si>
  <si>
    <t>26,23</t>
  </si>
  <si>
    <t>13.870,68</t>
  </si>
  <si>
    <t>0,52</t>
  </si>
  <si>
    <t>70,49</t>
  </si>
  <si>
    <t>1.610,50</t>
  </si>
  <si>
    <t>13.012,84</t>
  </si>
  <si>
    <t>0,48</t>
  </si>
  <si>
    <t>70,98</t>
  </si>
  <si>
    <t>536,0</t>
  </si>
  <si>
    <t>24,17</t>
  </si>
  <si>
    <t>12.955,12</t>
  </si>
  <si>
    <t>71,46</t>
  </si>
  <si>
    <t>892,08</t>
  </si>
  <si>
    <t>12.551,56</t>
  </si>
  <si>
    <t>0,47</t>
  </si>
  <si>
    <t>71,93</t>
  </si>
  <si>
    <t>158,2</t>
  </si>
  <si>
    <t>77,91</t>
  </si>
  <si>
    <t>12.325,36</t>
  </si>
  <si>
    <t>0,46</t>
  </si>
  <si>
    <t>72,39</t>
  </si>
  <si>
    <t>88,0</t>
  </si>
  <si>
    <t>139,57</t>
  </si>
  <si>
    <t>12.282,16</t>
  </si>
  <si>
    <t>72,84</t>
  </si>
  <si>
    <t>90,43</t>
  </si>
  <si>
    <t>12.140,22</t>
  </si>
  <si>
    <t>73,30</t>
  </si>
  <si>
    <t>2.895,1</t>
  </si>
  <si>
    <t>4,10</t>
  </si>
  <si>
    <t>11.869,91</t>
  </si>
  <si>
    <t>0,44</t>
  </si>
  <si>
    <t>73,74</t>
  </si>
  <si>
    <t>74,25</t>
  </si>
  <si>
    <t>11.795,35</t>
  </si>
  <si>
    <t>74,18</t>
  </si>
  <si>
    <t>84,56</t>
  </si>
  <si>
    <t>11.470,56</t>
  </si>
  <si>
    <t>0,43</t>
  </si>
  <si>
    <t>74,61</t>
  </si>
  <si>
    <t>26,0</t>
  </si>
  <si>
    <t>430,51</t>
  </si>
  <si>
    <t>11.193,26</t>
  </si>
  <si>
    <t>0,42</t>
  </si>
  <si>
    <t>75,02</t>
  </si>
  <si>
    <t>1.486,70</t>
  </si>
  <si>
    <t>10.302,83</t>
  </si>
  <si>
    <t>0,38</t>
  </si>
  <si>
    <t>75,41</t>
  </si>
  <si>
    <t>573,21</t>
  </si>
  <si>
    <t>10.294,85</t>
  </si>
  <si>
    <t>75,79</t>
  </si>
  <si>
    <t>132,5</t>
  </si>
  <si>
    <t>77,25</t>
  </si>
  <si>
    <t>10.235,62</t>
  </si>
  <si>
    <t>76,17</t>
  </si>
  <si>
    <t>381,99</t>
  </si>
  <si>
    <t>9.931,74</t>
  </si>
  <si>
    <t>0,37</t>
  </si>
  <si>
    <t>76,54</t>
  </si>
  <si>
    <t>931,1</t>
  </si>
  <si>
    <t>10,42</t>
  </si>
  <si>
    <t>9.702,06</t>
  </si>
  <si>
    <t>0,36</t>
  </si>
  <si>
    <t>76,90</t>
  </si>
  <si>
    <t>19,93</t>
  </si>
  <si>
    <t>9.697,53</t>
  </si>
  <si>
    <t>77,26</t>
  </si>
  <si>
    <t>18,99</t>
  </si>
  <si>
    <t>9.498,22</t>
  </si>
  <si>
    <t>0,35</t>
  </si>
  <si>
    <t>77,62</t>
  </si>
  <si>
    <t>33,33</t>
  </si>
  <si>
    <t>9.483,71</t>
  </si>
  <si>
    <t>77,97</t>
  </si>
  <si>
    <t>122,0</t>
  </si>
  <si>
    <t>76,96</t>
  </si>
  <si>
    <t>9.389,12</t>
  </si>
  <si>
    <t>78,32</t>
  </si>
  <si>
    <t>35,0</t>
  </si>
  <si>
    <t>265,97</t>
  </si>
  <si>
    <t>9.308,95</t>
  </si>
  <si>
    <t>78,67</t>
  </si>
  <si>
    <t>24,89</t>
  </si>
  <si>
    <t>9.240,41</t>
  </si>
  <si>
    <t>0,34</t>
  </si>
  <si>
    <t>79,01</t>
  </si>
  <si>
    <t>9.129,86</t>
  </si>
  <si>
    <t>79,35</t>
  </si>
  <si>
    <t>27,0</t>
  </si>
  <si>
    <t>327,62</t>
  </si>
  <si>
    <t>8.845,74</t>
  </si>
  <si>
    <t>0,33</t>
  </si>
  <si>
    <t>79,68</t>
  </si>
  <si>
    <t>4,0</t>
  </si>
  <si>
    <t>2.201,40</t>
  </si>
  <si>
    <t>8.805,60</t>
  </si>
  <si>
    <t>80,01</t>
  </si>
  <si>
    <t>8.779,14</t>
  </si>
  <si>
    <t>80,34</t>
  </si>
  <si>
    <t>15,0</t>
  </si>
  <si>
    <t>573,61</t>
  </si>
  <si>
    <t>8.604,15</t>
  </si>
  <si>
    <t>0,32</t>
  </si>
  <si>
    <t>80,66</t>
  </si>
  <si>
    <t>8.546,14</t>
  </si>
  <si>
    <t>80,98</t>
  </si>
  <si>
    <t>74,0</t>
  </si>
  <si>
    <t>111,93</t>
  </si>
  <si>
    <t>8.282,82</t>
  </si>
  <si>
    <t>0,31</t>
  </si>
  <si>
    <t>81,28</t>
  </si>
  <si>
    <t>15,65</t>
  </si>
  <si>
    <t>8.275,87</t>
  </si>
  <si>
    <t>81,59</t>
  </si>
  <si>
    <t>338,0</t>
  </si>
  <si>
    <t>24,32</t>
  </si>
  <si>
    <t>8.220,16</t>
  </si>
  <si>
    <t>81,90</t>
  </si>
  <si>
    <t>71,6</t>
  </si>
  <si>
    <t>112,05</t>
  </si>
  <si>
    <t>8.022,78</t>
  </si>
  <si>
    <t>0,30</t>
  </si>
  <si>
    <t>82,20</t>
  </si>
  <si>
    <t>546,0</t>
  </si>
  <si>
    <t>14,61</t>
  </si>
  <si>
    <t>7.977,06</t>
  </si>
  <si>
    <t>82,49</t>
  </si>
  <si>
    <t>306,9</t>
  </si>
  <si>
    <t>24,58</t>
  </si>
  <si>
    <t>7.543,60</t>
  </si>
  <si>
    <t>0,28</t>
  </si>
  <si>
    <t>82,78</t>
  </si>
  <si>
    <t>395,2</t>
  </si>
  <si>
    <t>18,93</t>
  </si>
  <si>
    <t>7.481,13</t>
  </si>
  <si>
    <t>83,05</t>
  </si>
  <si>
    <t>518,7</t>
  </si>
  <si>
    <t>14,14</t>
  </si>
  <si>
    <t>7.334,41</t>
  </si>
  <si>
    <t>0,27</t>
  </si>
  <si>
    <t>83,33</t>
  </si>
  <si>
    <t>118,5</t>
  </si>
  <si>
    <t>59,70</t>
  </si>
  <si>
    <t>7.074,45</t>
  </si>
  <si>
    <t>0,26</t>
  </si>
  <si>
    <t>83,59</t>
  </si>
  <si>
    <t>15,52</t>
  </si>
  <si>
    <t>7.014,26</t>
  </si>
  <si>
    <t>83,85</t>
  </si>
  <si>
    <t>7,0</t>
  </si>
  <si>
    <t>983,62</t>
  </si>
  <si>
    <t>6.885,34</t>
  </si>
  <si>
    <t>84,11</t>
  </si>
  <si>
    <t>2.278,45</t>
  </si>
  <si>
    <t>6.835,35</t>
  </si>
  <si>
    <t>0,25</t>
  </si>
  <si>
    <t>84,36</t>
  </si>
  <si>
    <t>677,2</t>
  </si>
  <si>
    <t>10,01</t>
  </si>
  <si>
    <t>6.778,77</t>
  </si>
  <si>
    <t>84,62</t>
  </si>
  <si>
    <t>80,0</t>
  </si>
  <si>
    <t>82,96</t>
  </si>
  <si>
    <t>6.636,80</t>
  </si>
  <si>
    <t>84,86</t>
  </si>
  <si>
    <t>6.465,01</t>
  </si>
  <si>
    <t>0,24</t>
  </si>
  <si>
    <t>85,10</t>
  </si>
  <si>
    <t>9,0</t>
  </si>
  <si>
    <t>710,98</t>
  </si>
  <si>
    <t>6.398,82</t>
  </si>
  <si>
    <t>85,34</t>
  </si>
  <si>
    <t>125,85</t>
  </si>
  <si>
    <t>6.293,75</t>
  </si>
  <si>
    <t>0,23</t>
  </si>
  <si>
    <t>85,58</t>
  </si>
  <si>
    <t>60,6</t>
  </si>
  <si>
    <t>103,14</t>
  </si>
  <si>
    <t>6.250,28</t>
  </si>
  <si>
    <t>85,81</t>
  </si>
  <si>
    <t>112,0</t>
  </si>
  <si>
    <t>55,28</t>
  </si>
  <si>
    <t>6.191,36</t>
  </si>
  <si>
    <t>86,04</t>
  </si>
  <si>
    <t>85,3</t>
  </si>
  <si>
    <t>72,37</t>
  </si>
  <si>
    <t>6.173,16</t>
  </si>
  <si>
    <t>86,27</t>
  </si>
  <si>
    <t>76,85</t>
  </si>
  <si>
    <t>6.148,00</t>
  </si>
  <si>
    <t>86,50</t>
  </si>
  <si>
    <t>531,5</t>
  </si>
  <si>
    <t>11,55</t>
  </si>
  <si>
    <t>6.138,82</t>
  </si>
  <si>
    <t>86,73</t>
  </si>
  <si>
    <t>47,0</t>
  </si>
  <si>
    <t>130,47</t>
  </si>
  <si>
    <t>6.132,09</t>
  </si>
  <si>
    <t>86,96</t>
  </si>
  <si>
    <t>5.889,52</t>
  </si>
  <si>
    <t>0,22</t>
  </si>
  <si>
    <t>87,18</t>
  </si>
  <si>
    <t>454,0</t>
  </si>
  <si>
    <t>12,82</t>
  </si>
  <si>
    <t>5.820,28</t>
  </si>
  <si>
    <t>87,39</t>
  </si>
  <si>
    <t>352,8</t>
  </si>
  <si>
    <t>15,85</t>
  </si>
  <si>
    <t>5.591,88</t>
  </si>
  <si>
    <t>0,21</t>
  </si>
  <si>
    <t>87,60</t>
  </si>
  <si>
    <t>41,05</t>
  </si>
  <si>
    <t>5.568,43</t>
  </si>
  <si>
    <t>87,81</t>
  </si>
  <si>
    <t>86,3</t>
  </si>
  <si>
    <t>64,05</t>
  </si>
  <si>
    <t>5.527,51</t>
  </si>
  <si>
    <t>88,01</t>
  </si>
  <si>
    <t>115,58</t>
  </si>
  <si>
    <t>5.509,69</t>
  </si>
  <si>
    <t>88,22</t>
  </si>
  <si>
    <t>234,8</t>
  </si>
  <si>
    <t>23,20</t>
  </si>
  <si>
    <t>5.447,36</t>
  </si>
  <si>
    <t>0,20</t>
  </si>
  <si>
    <t>88,42</t>
  </si>
  <si>
    <t>5.422,42</t>
  </si>
  <si>
    <t>88,62</t>
  </si>
  <si>
    <t>46,0</t>
  </si>
  <si>
    <t>116,86</t>
  </si>
  <si>
    <t>5.375,56</t>
  </si>
  <si>
    <t>88,82</t>
  </si>
  <si>
    <t>154,8</t>
  </si>
  <si>
    <t>34,67</t>
  </si>
  <si>
    <t>5.366,91</t>
  </si>
  <si>
    <t>89,02</t>
  </si>
  <si>
    <t>425,3</t>
  </si>
  <si>
    <t>12,39</t>
  </si>
  <si>
    <t>5.269,46</t>
  </si>
  <si>
    <t>89,22</t>
  </si>
  <si>
    <t>8,0</t>
  </si>
  <si>
    <t>653,26</t>
  </si>
  <si>
    <t>5.226,08</t>
  </si>
  <si>
    <t>0,19</t>
  </si>
  <si>
    <t>89,42</t>
  </si>
  <si>
    <t>713,68</t>
  </si>
  <si>
    <t>4.995,76</t>
  </si>
  <si>
    <t>89,60</t>
  </si>
  <si>
    <t>16,0</t>
  </si>
  <si>
    <t>309,84</t>
  </si>
  <si>
    <t>4.957,44</t>
  </si>
  <si>
    <t>0,18</t>
  </si>
  <si>
    <t>89,79</t>
  </si>
  <si>
    <t>9,8</t>
  </si>
  <si>
    <t>504,53</t>
  </si>
  <si>
    <t>4.944,39</t>
  </si>
  <si>
    <t>89,97</t>
  </si>
  <si>
    <t>684,30</t>
  </si>
  <si>
    <t>4.790,10</t>
  </si>
  <si>
    <t>90,15</t>
  </si>
  <si>
    <t>136,0</t>
  </si>
  <si>
    <t>34,36</t>
  </si>
  <si>
    <t>4.672,96</t>
  </si>
  <si>
    <t>0,17</t>
  </si>
  <si>
    <t>90,32</t>
  </si>
  <si>
    <t>147,8</t>
  </si>
  <si>
    <t>30,99</t>
  </si>
  <si>
    <t>4.580,32</t>
  </si>
  <si>
    <t>90,49</t>
  </si>
  <si>
    <t>1.789,78</t>
  </si>
  <si>
    <t>4.510,24</t>
  </si>
  <si>
    <t>90,66</t>
  </si>
  <si>
    <t>10,0</t>
  </si>
  <si>
    <t>447,21</t>
  </si>
  <si>
    <t>4.472,10</t>
  </si>
  <si>
    <t>90,83</t>
  </si>
  <si>
    <t>64,7</t>
  </si>
  <si>
    <t>66,38</t>
  </si>
  <si>
    <t>4.294,78</t>
  </si>
  <si>
    <t>0,16</t>
  </si>
  <si>
    <t>90,99</t>
  </si>
  <si>
    <t>55,96</t>
  </si>
  <si>
    <t>4.291,01</t>
  </si>
  <si>
    <t>91,15</t>
  </si>
  <si>
    <t>33,4</t>
  </si>
  <si>
    <t>122,74</t>
  </si>
  <si>
    <t>4.099,51</t>
  </si>
  <si>
    <t>0,15</t>
  </si>
  <si>
    <t>91,30</t>
  </si>
  <si>
    <t>5,60</t>
  </si>
  <si>
    <t>4.006,46</t>
  </si>
  <si>
    <t>91,45</t>
  </si>
  <si>
    <t>100,9</t>
  </si>
  <si>
    <t>39,07</t>
  </si>
  <si>
    <t>3.942,16</t>
  </si>
  <si>
    <t>91,60</t>
  </si>
  <si>
    <t>85,56</t>
  </si>
  <si>
    <t>3.935,76</t>
  </si>
  <si>
    <t>91,74</t>
  </si>
  <si>
    <t>185,0</t>
  </si>
  <si>
    <t>20,87</t>
  </si>
  <si>
    <t>3.860,95</t>
  </si>
  <si>
    <t>0,14</t>
  </si>
  <si>
    <t>91,89</t>
  </si>
  <si>
    <t>6,0</t>
  </si>
  <si>
    <t>630,55</t>
  </si>
  <si>
    <t>3.783,30</t>
  </si>
  <si>
    <t>92,03</t>
  </si>
  <si>
    <t>467,99</t>
  </si>
  <si>
    <t>3.743,92</t>
  </si>
  <si>
    <t>92,17</t>
  </si>
  <si>
    <t>28,0</t>
  </si>
  <si>
    <t>130,87</t>
  </si>
  <si>
    <t>3.664,36</t>
  </si>
  <si>
    <t>92,30</t>
  </si>
  <si>
    <t>301,11</t>
  </si>
  <si>
    <t>3.613,32</t>
  </si>
  <si>
    <t>0,13</t>
  </si>
  <si>
    <t>92,44</t>
  </si>
  <si>
    <t>902,88</t>
  </si>
  <si>
    <t>3.611,52</t>
  </si>
  <si>
    <t>92,57</t>
  </si>
  <si>
    <t>32,59</t>
  </si>
  <si>
    <t>3.570,23</t>
  </si>
  <si>
    <t>92,71</t>
  </si>
  <si>
    <t>52,11</t>
  </si>
  <si>
    <t>3.542,43</t>
  </si>
  <si>
    <t>92,84</t>
  </si>
  <si>
    <t>564,86</t>
  </si>
  <si>
    <t>3.389,16</t>
  </si>
  <si>
    <t>92,96</t>
  </si>
  <si>
    <t>357,8</t>
  </si>
  <si>
    <t>9,25</t>
  </si>
  <si>
    <t>3.309,65</t>
  </si>
  <si>
    <t>0,12</t>
  </si>
  <si>
    <t>93,09</t>
  </si>
  <si>
    <t>2,0</t>
  </si>
  <si>
    <t>1.651,51</t>
  </si>
  <si>
    <t>3.303,02</t>
  </si>
  <si>
    <t>93,21</t>
  </si>
  <si>
    <t>95,37</t>
  </si>
  <si>
    <t>3.281,68</t>
  </si>
  <si>
    <t>93,33</t>
  </si>
  <si>
    <t>3.049,05</t>
  </si>
  <si>
    <t>0,11</t>
  </si>
  <si>
    <t>93,45</t>
  </si>
  <si>
    <t>3.013,97</t>
  </si>
  <si>
    <t>93,56</t>
  </si>
  <si>
    <t>48,9</t>
  </si>
  <si>
    <t>61,34</t>
  </si>
  <si>
    <t>2.999,52</t>
  </si>
  <si>
    <t>93,67</t>
  </si>
  <si>
    <t>15,67</t>
  </si>
  <si>
    <t>2.988,11</t>
  </si>
  <si>
    <t>93,78</t>
  </si>
  <si>
    <t>21,0</t>
  </si>
  <si>
    <t>140,58</t>
  </si>
  <si>
    <t>2.952,18</t>
  </si>
  <si>
    <t>93,89</t>
  </si>
  <si>
    <t>240,59</t>
  </si>
  <si>
    <t>2.887,08</t>
  </si>
  <si>
    <t>94,00</t>
  </si>
  <si>
    <t>191,13</t>
  </si>
  <si>
    <t>2.878,41</t>
  </si>
  <si>
    <t>94,11</t>
  </si>
  <si>
    <t>5,0</t>
  </si>
  <si>
    <t>574,41</t>
  </si>
  <si>
    <t>2.872,05</t>
  </si>
  <si>
    <t>94,21</t>
  </si>
  <si>
    <t>74,1</t>
  </si>
  <si>
    <t>38,75</t>
  </si>
  <si>
    <t>2.871,37</t>
  </si>
  <si>
    <t>94,32</t>
  </si>
  <si>
    <t>115,6</t>
  </si>
  <si>
    <t>23,79</t>
  </si>
  <si>
    <t>2.750,12</t>
  </si>
  <si>
    <t>0,10</t>
  </si>
  <si>
    <t>94,42</t>
  </si>
  <si>
    <t>5,48</t>
  </si>
  <si>
    <t>2.740,93</t>
  </si>
  <si>
    <t>94,53</t>
  </si>
  <si>
    <t>269,78</t>
  </si>
  <si>
    <t>2.697,80</t>
  </si>
  <si>
    <t>94,63</t>
  </si>
  <si>
    <t>84,9</t>
  </si>
  <si>
    <t>31,59</t>
  </si>
  <si>
    <t>2.681,99</t>
  </si>
  <si>
    <t>94,73</t>
  </si>
  <si>
    <t>132,38</t>
  </si>
  <si>
    <t>2.647,60</t>
  </si>
  <si>
    <t>94,82</t>
  </si>
  <si>
    <t>819,79</t>
  </si>
  <si>
    <t>2.582,33</t>
  </si>
  <si>
    <t>94,92</t>
  </si>
  <si>
    <t>45,2</t>
  </si>
  <si>
    <t>56,46</t>
  </si>
  <si>
    <t>2.551,99</t>
  </si>
  <si>
    <t>95,02</t>
  </si>
  <si>
    <t>2.540,76</t>
  </si>
  <si>
    <t>0,09</t>
  </si>
  <si>
    <t>95,11</t>
  </si>
  <si>
    <t>407,0</t>
  </si>
  <si>
    <t>5,85</t>
  </si>
  <si>
    <t>2.380,95</t>
  </si>
  <si>
    <t>95,20</t>
  </si>
  <si>
    <t>197,5</t>
  </si>
  <si>
    <t>11,90</t>
  </si>
  <si>
    <t>2.350,25</t>
  </si>
  <si>
    <t>95,29</t>
  </si>
  <si>
    <t>25,0</t>
  </si>
  <si>
    <t>91,84</t>
  </si>
  <si>
    <t>2.296,00</t>
  </si>
  <si>
    <t>167,4</t>
  </si>
  <si>
    <t>13,49</t>
  </si>
  <si>
    <t>2.258,22</t>
  </si>
  <si>
    <t>0,08</t>
  </si>
  <si>
    <t>95,46</t>
  </si>
  <si>
    <t>450,33</t>
  </si>
  <si>
    <t>2.251,65</t>
  </si>
  <si>
    <t>95,54</t>
  </si>
  <si>
    <t>137,87</t>
  </si>
  <si>
    <t>2.205,92</t>
  </si>
  <si>
    <t>95,62</t>
  </si>
  <si>
    <t>156,65</t>
  </si>
  <si>
    <t>2.186,83</t>
  </si>
  <si>
    <t>95,70</t>
  </si>
  <si>
    <t>83,90</t>
  </si>
  <si>
    <t>2.181,40</t>
  </si>
  <si>
    <t>95,78</t>
  </si>
  <si>
    <t>52,0</t>
  </si>
  <si>
    <t>41,88</t>
  </si>
  <si>
    <t>2.177,76</t>
  </si>
  <si>
    <t>95,87</t>
  </si>
  <si>
    <t>99,0</t>
  </si>
  <si>
    <t>21,84</t>
  </si>
  <si>
    <t>2.162,16</t>
  </si>
  <si>
    <t>95,95</t>
  </si>
  <si>
    <t>65,0</t>
  </si>
  <si>
    <t>32,87</t>
  </si>
  <si>
    <t>2.136,55</t>
  </si>
  <si>
    <t>96,03</t>
  </si>
  <si>
    <t>263,24</t>
  </si>
  <si>
    <t>2.105,92</t>
  </si>
  <si>
    <t>96,10</t>
  </si>
  <si>
    <t>11,0</t>
  </si>
  <si>
    <t>178,89</t>
  </si>
  <si>
    <t>1.967,79</t>
  </si>
  <si>
    <t>0,07</t>
  </si>
  <si>
    <t>96,18</t>
  </si>
  <si>
    <t>32,0</t>
  </si>
  <si>
    <t>60,92</t>
  </si>
  <si>
    <t>1.949,44</t>
  </si>
  <si>
    <t>96,25</t>
  </si>
  <si>
    <t>107,0</t>
  </si>
  <si>
    <t>17,64</t>
  </si>
  <si>
    <t>1.887,48</t>
  </si>
  <si>
    <t>96,32</t>
  </si>
  <si>
    <t>18,0</t>
  </si>
  <si>
    <t>103,55</t>
  </si>
  <si>
    <t>1.863,90</t>
  </si>
  <si>
    <t>96,39</t>
  </si>
  <si>
    <t>429,30</t>
  </si>
  <si>
    <t>1.854,57</t>
  </si>
  <si>
    <t>96,46</t>
  </si>
  <si>
    <t>67,0</t>
  </si>
  <si>
    <t>26,55</t>
  </si>
  <si>
    <t>1.778,85</t>
  </si>
  <si>
    <t>96,53</t>
  </si>
  <si>
    <t>11,5</t>
  </si>
  <si>
    <t>151,38</t>
  </si>
  <si>
    <t>1.740,87</t>
  </si>
  <si>
    <t>0,06</t>
  </si>
  <si>
    <t>96,59</t>
  </si>
  <si>
    <t>39,0</t>
  </si>
  <si>
    <t>43,05</t>
  </si>
  <si>
    <t>1.678,95</t>
  </si>
  <si>
    <t>96,65</t>
  </si>
  <si>
    <t>26,36</t>
  </si>
  <si>
    <t>1.626,14</t>
  </si>
  <si>
    <t>96,71</t>
  </si>
  <si>
    <t>1.584,47</t>
  </si>
  <si>
    <t>96,77</t>
  </si>
  <si>
    <t>1.573,02</t>
  </si>
  <si>
    <t>96,83</t>
  </si>
  <si>
    <t>1.435,31</t>
  </si>
  <si>
    <t>0,05</t>
  </si>
  <si>
    <t>96,88</t>
  </si>
  <si>
    <t>23,13</t>
  </si>
  <si>
    <t>1.426,88</t>
  </si>
  <si>
    <t>96,94</t>
  </si>
  <si>
    <t>1.426,63</t>
  </si>
  <si>
    <t>96,99</t>
  </si>
  <si>
    <t>1.394,23</t>
  </si>
  <si>
    <t>97,04</t>
  </si>
  <si>
    <t>38,9</t>
  </si>
  <si>
    <t>35,23</t>
  </si>
  <si>
    <t>1.370,44</t>
  </si>
  <si>
    <t>97,09</t>
  </si>
  <si>
    <t>29,72</t>
  </si>
  <si>
    <t>1.367,12</t>
  </si>
  <si>
    <t>97,14</t>
  </si>
  <si>
    <t>19,0</t>
  </si>
  <si>
    <t>71,74</t>
  </si>
  <si>
    <t>1.363,06</t>
  </si>
  <si>
    <t>97,20</t>
  </si>
  <si>
    <t>33,0</t>
  </si>
  <si>
    <t>40,09</t>
  </si>
  <si>
    <t>1.322,97</t>
  </si>
  <si>
    <t>97,25</t>
  </si>
  <si>
    <t>102,2</t>
  </si>
  <si>
    <t>12,92</t>
  </si>
  <si>
    <t>1.320,42</t>
  </si>
  <si>
    <t>97,29</t>
  </si>
  <si>
    <t>1.287,96</t>
  </si>
  <si>
    <t>97,34</t>
  </si>
  <si>
    <t>158,84</t>
  </si>
  <si>
    <t>1.270,72</t>
  </si>
  <si>
    <t>97,39</t>
  </si>
  <si>
    <t>125,59</t>
  </si>
  <si>
    <t>1.255,90</t>
  </si>
  <si>
    <t>97,44</t>
  </si>
  <si>
    <t>1.210,45</t>
  </si>
  <si>
    <t>97,48</t>
  </si>
  <si>
    <t>1.200,61</t>
  </si>
  <si>
    <t>0,04</t>
  </si>
  <si>
    <t>97,53</t>
  </si>
  <si>
    <t>30,17</t>
  </si>
  <si>
    <t>1.176,63</t>
  </si>
  <si>
    <t>97,57</t>
  </si>
  <si>
    <t>63,0</t>
  </si>
  <si>
    <t>18,58</t>
  </si>
  <si>
    <t>1.170,54</t>
  </si>
  <si>
    <t>97,61</t>
  </si>
  <si>
    <t>50,0</t>
  </si>
  <si>
    <t>23,01</t>
  </si>
  <si>
    <t>1.150,50</t>
  </si>
  <si>
    <t>97,66</t>
  </si>
  <si>
    <t>63,81</t>
  </si>
  <si>
    <t>1.148,58</t>
  </si>
  <si>
    <t>97,70</t>
  </si>
  <si>
    <t>568,21</t>
  </si>
  <si>
    <t>1.136,42</t>
  </si>
  <si>
    <t>97,74</t>
  </si>
  <si>
    <t>22,8</t>
  </si>
  <si>
    <t>48,87</t>
  </si>
  <si>
    <t>1.114,23</t>
  </si>
  <si>
    <t>97,78</t>
  </si>
  <si>
    <t>22,0</t>
  </si>
  <si>
    <t>50,56</t>
  </si>
  <si>
    <t>1.112,32</t>
  </si>
  <si>
    <t>97,82</t>
  </si>
  <si>
    <t>93,4</t>
  </si>
  <si>
    <t>11,35</t>
  </si>
  <si>
    <t>1.060,09</t>
  </si>
  <si>
    <t>97,86</t>
  </si>
  <si>
    <t>1.054,27</t>
  </si>
  <si>
    <t>97,90</t>
  </si>
  <si>
    <t>1.049,65</t>
  </si>
  <si>
    <t>97,94</t>
  </si>
  <si>
    <t>14,0</t>
  </si>
  <si>
    <t>74,68</t>
  </si>
  <si>
    <t>1.045,52</t>
  </si>
  <si>
    <t>97,98</t>
  </si>
  <si>
    <t>31,0</t>
  </si>
  <si>
    <t>33,45</t>
  </si>
  <si>
    <t>1.036,95</t>
  </si>
  <si>
    <t>98,02</t>
  </si>
  <si>
    <t>1.014,39</t>
  </si>
  <si>
    <t>98,06</t>
  </si>
  <si>
    <t>1.009,03</t>
  </si>
  <si>
    <t>98,10</t>
  </si>
  <si>
    <t>30,1</t>
  </si>
  <si>
    <t>33,46</t>
  </si>
  <si>
    <t>1.007,14</t>
  </si>
  <si>
    <t>98,13</t>
  </si>
  <si>
    <t>124,07</t>
  </si>
  <si>
    <t>992,56</t>
  </si>
  <si>
    <t>98,17</t>
  </si>
  <si>
    <t>40,0</t>
  </si>
  <si>
    <t>24,65</t>
  </si>
  <si>
    <t>986,00</t>
  </si>
  <si>
    <t>98,21</t>
  </si>
  <si>
    <t>978,87</t>
  </si>
  <si>
    <t>98,24</t>
  </si>
  <si>
    <t>55,0</t>
  </si>
  <si>
    <t>16,84</t>
  </si>
  <si>
    <t>926,20</t>
  </si>
  <si>
    <t>0,03</t>
  </si>
  <si>
    <t>98,28</t>
  </si>
  <si>
    <t>59,0</t>
  </si>
  <si>
    <t>15,64</t>
  </si>
  <si>
    <t>922,76</t>
  </si>
  <si>
    <t>98,31</t>
  </si>
  <si>
    <t>230,11</t>
  </si>
  <si>
    <t>920,44</t>
  </si>
  <si>
    <t>98,35</t>
  </si>
  <si>
    <t>447,59</t>
  </si>
  <si>
    <t>895,18</t>
  </si>
  <si>
    <t>98,38</t>
  </si>
  <si>
    <t>41,3</t>
  </si>
  <si>
    <t>21,35</t>
  </si>
  <si>
    <t>881,75</t>
  </si>
  <si>
    <t>98,41</t>
  </si>
  <si>
    <t>437,01</t>
  </si>
  <si>
    <t>874,02</t>
  </si>
  <si>
    <t>98,44</t>
  </si>
  <si>
    <t>24,7</t>
  </si>
  <si>
    <t>35,07</t>
  </si>
  <si>
    <t>866,22</t>
  </si>
  <si>
    <t>98,48</t>
  </si>
  <si>
    <t>854,18</t>
  </si>
  <si>
    <t>98,51</t>
  </si>
  <si>
    <t>86,0</t>
  </si>
  <si>
    <t>9,85</t>
  </si>
  <si>
    <t>847,10</t>
  </si>
  <si>
    <t>98,54</t>
  </si>
  <si>
    <t>204,45</t>
  </si>
  <si>
    <t>817,80</t>
  </si>
  <si>
    <t>98,57</t>
  </si>
  <si>
    <t>817,66</t>
  </si>
  <si>
    <t>98,60</t>
  </si>
  <si>
    <t>65,32</t>
  </si>
  <si>
    <t>783,84</t>
  </si>
  <si>
    <t>98,63</t>
  </si>
  <si>
    <t>762,34</t>
  </si>
  <si>
    <t>98,66</t>
  </si>
  <si>
    <t>36,29</t>
  </si>
  <si>
    <t>762,09</t>
  </si>
  <si>
    <t>98,69</t>
  </si>
  <si>
    <t>66,43</t>
  </si>
  <si>
    <t>742,02</t>
  </si>
  <si>
    <t>98,72</t>
  </si>
  <si>
    <t>61,78</t>
  </si>
  <si>
    <t>741,36</t>
  </si>
  <si>
    <t>98,74</t>
  </si>
  <si>
    <t>38,0</t>
  </si>
  <si>
    <t>19,34</t>
  </si>
  <si>
    <t>734,92</t>
  </si>
  <si>
    <t>98,77</t>
  </si>
  <si>
    <t>48,45</t>
  </si>
  <si>
    <t>726,75</t>
  </si>
  <si>
    <t>98,80</t>
  </si>
  <si>
    <t>48,0</t>
  </si>
  <si>
    <t>14,77</t>
  </si>
  <si>
    <t>708,96</t>
  </si>
  <si>
    <t>98,82</t>
  </si>
  <si>
    <t>88,08</t>
  </si>
  <si>
    <t>704,64</t>
  </si>
  <si>
    <t>98,85</t>
  </si>
  <si>
    <t>665,44</t>
  </si>
  <si>
    <t>0,02</t>
  </si>
  <si>
    <t>98,87</t>
  </si>
  <si>
    <t>13,14</t>
  </si>
  <si>
    <t>657,00</t>
  </si>
  <si>
    <t>98,90</t>
  </si>
  <si>
    <t>35,70</t>
  </si>
  <si>
    <t>642,60</t>
  </si>
  <si>
    <t>98,92</t>
  </si>
  <si>
    <t>10,5</t>
  </si>
  <si>
    <t>60,08</t>
  </si>
  <si>
    <t>630,84</t>
  </si>
  <si>
    <t>98,95</t>
  </si>
  <si>
    <t>34,70</t>
  </si>
  <si>
    <t>624,60</t>
  </si>
  <si>
    <t>98,97</t>
  </si>
  <si>
    <t>29,07</t>
  </si>
  <si>
    <t>610,47</t>
  </si>
  <si>
    <t>98,99</t>
  </si>
  <si>
    <t>29,0</t>
  </si>
  <si>
    <t>20,75</t>
  </si>
  <si>
    <t>601,75</t>
  </si>
  <si>
    <t>99,01</t>
  </si>
  <si>
    <t>590,96</t>
  </si>
  <si>
    <t>99,04</t>
  </si>
  <si>
    <t>1,68</t>
  </si>
  <si>
    <t>584,32</t>
  </si>
  <si>
    <t>99,06</t>
  </si>
  <si>
    <t>187,19</t>
  </si>
  <si>
    <t>561,57</t>
  </si>
  <si>
    <t>99,08</t>
  </si>
  <si>
    <t>560,86</t>
  </si>
  <si>
    <t>99,10</t>
  </si>
  <si>
    <t>15,84</t>
  </si>
  <si>
    <t>554,40</t>
  </si>
  <si>
    <t>99,12</t>
  </si>
  <si>
    <t>178,17</t>
  </si>
  <si>
    <t>534,51</t>
  </si>
  <si>
    <t>99,14</t>
  </si>
  <si>
    <t>7,96</t>
  </si>
  <si>
    <t>533,32</t>
  </si>
  <si>
    <t>99,16</t>
  </si>
  <si>
    <t>12,4</t>
  </si>
  <si>
    <t>42,35</t>
  </si>
  <si>
    <t>525,14</t>
  </si>
  <si>
    <t>99,18</t>
  </si>
  <si>
    <t>25,60</t>
  </si>
  <si>
    <t>512,00</t>
  </si>
  <si>
    <t>99,20</t>
  </si>
  <si>
    <t>20,36</t>
  </si>
  <si>
    <t>509,00</t>
  </si>
  <si>
    <t>99,22</t>
  </si>
  <si>
    <t>45,0</t>
  </si>
  <si>
    <t>11,18</t>
  </si>
  <si>
    <t>503,10</t>
  </si>
  <si>
    <t>99,24</t>
  </si>
  <si>
    <t>37,0</t>
  </si>
  <si>
    <t>13,43</t>
  </si>
  <si>
    <t>496,91</t>
  </si>
  <si>
    <t>99,26</t>
  </si>
  <si>
    <t>44,25</t>
  </si>
  <si>
    <t>486,75</t>
  </si>
  <si>
    <t>99,27</t>
  </si>
  <si>
    <t>32,05</t>
  </si>
  <si>
    <t>480,75</t>
  </si>
  <si>
    <t>99,29</t>
  </si>
  <si>
    <t>12,61</t>
  </si>
  <si>
    <t>479,18</t>
  </si>
  <si>
    <t>99,31</t>
  </si>
  <si>
    <t>22,81</t>
  </si>
  <si>
    <t>479,01</t>
  </si>
  <si>
    <t>99,33</t>
  </si>
  <si>
    <t>473,49</t>
  </si>
  <si>
    <t>99,35</t>
  </si>
  <si>
    <t>462,27</t>
  </si>
  <si>
    <t>99,36</t>
  </si>
  <si>
    <t>50,36</t>
  </si>
  <si>
    <t>453,24</t>
  </si>
  <si>
    <t>99,38</t>
  </si>
  <si>
    <t>6,59</t>
  </si>
  <si>
    <t>441,53</t>
  </si>
  <si>
    <t>99,40</t>
  </si>
  <si>
    <t>208,65</t>
  </si>
  <si>
    <t>417,30</t>
  </si>
  <si>
    <t>99,41</t>
  </si>
  <si>
    <t>208,36</t>
  </si>
  <si>
    <t>416,72</t>
  </si>
  <si>
    <t>99,43</t>
  </si>
  <si>
    <t>413,79</t>
  </si>
  <si>
    <t>99,44</t>
  </si>
  <si>
    <t>67,39</t>
  </si>
  <si>
    <t>404,34</t>
  </si>
  <si>
    <t>99,46</t>
  </si>
  <si>
    <t>403,18</t>
  </si>
  <si>
    <t>99,47</t>
  </si>
  <si>
    <t>199,31</t>
  </si>
  <si>
    <t>398,62</t>
  </si>
  <si>
    <t>0,01</t>
  </si>
  <si>
    <t>99,49</t>
  </si>
  <si>
    <t>79,20</t>
  </si>
  <si>
    <t>396,00</t>
  </si>
  <si>
    <t>99,50</t>
  </si>
  <si>
    <t>76,78</t>
  </si>
  <si>
    <t>383,90</t>
  </si>
  <si>
    <t>99,52</t>
  </si>
  <si>
    <t>124,27</t>
  </si>
  <si>
    <t>372,81</t>
  </si>
  <si>
    <t>99,53</t>
  </si>
  <si>
    <t>12,85</t>
  </si>
  <si>
    <t>372,65</t>
  </si>
  <si>
    <t>99,54</t>
  </si>
  <si>
    <t>59,93</t>
  </si>
  <si>
    <t>359,58</t>
  </si>
  <si>
    <t>99,56</t>
  </si>
  <si>
    <t>178,09</t>
  </si>
  <si>
    <t>356,18</t>
  </si>
  <si>
    <t>99,57</t>
  </si>
  <si>
    <t>325,09</t>
  </si>
  <si>
    <t>99,58</t>
  </si>
  <si>
    <t>705,73</t>
  </si>
  <si>
    <t>317,57</t>
  </si>
  <si>
    <t>99,59</t>
  </si>
  <si>
    <t>313,46</t>
  </si>
  <si>
    <t>99,61</t>
  </si>
  <si>
    <t>31,10</t>
  </si>
  <si>
    <t>311,00</t>
  </si>
  <si>
    <t>99,62</t>
  </si>
  <si>
    <t>16,83</t>
  </si>
  <si>
    <t>302,94</t>
  </si>
  <si>
    <t>99,63</t>
  </si>
  <si>
    <t>33,24</t>
  </si>
  <si>
    <t>299,16</t>
  </si>
  <si>
    <t>99,64</t>
  </si>
  <si>
    <t>297,80</t>
  </si>
  <si>
    <t>99,65</t>
  </si>
  <si>
    <t>14,05</t>
  </si>
  <si>
    <t>295,05</t>
  </si>
  <si>
    <t>99,66</t>
  </si>
  <si>
    <t>292,89</t>
  </si>
  <si>
    <t>99,67</t>
  </si>
  <si>
    <t>18,7</t>
  </si>
  <si>
    <t>15,31</t>
  </si>
  <si>
    <t>286,29</t>
  </si>
  <si>
    <t>99,68</t>
  </si>
  <si>
    <t>61,0</t>
  </si>
  <si>
    <t>4,43</t>
  </si>
  <si>
    <t>270,23</t>
  </si>
  <si>
    <t>99,69</t>
  </si>
  <si>
    <t>90,04</t>
  </si>
  <si>
    <t>270,12</t>
  </si>
  <si>
    <t>99,70</t>
  </si>
  <si>
    <t>192,0</t>
  </si>
  <si>
    <t>1,32</t>
  </si>
  <si>
    <t>253,44</t>
  </si>
  <si>
    <t>99,71</t>
  </si>
  <si>
    <t>153,37</t>
  </si>
  <si>
    <t>242,32</t>
  </si>
  <si>
    <t>99,72</t>
  </si>
  <si>
    <t>47,95</t>
  </si>
  <si>
    <t>239,75</t>
  </si>
  <si>
    <t>99,73</t>
  </si>
  <si>
    <t>17,0</t>
  </si>
  <si>
    <t>13,77</t>
  </si>
  <si>
    <t>234,09</t>
  </si>
  <si>
    <t>99,74</t>
  </si>
  <si>
    <t>231,73</t>
  </si>
  <si>
    <t>99,75</t>
  </si>
  <si>
    <t>21,56</t>
  </si>
  <si>
    <t>215,60</t>
  </si>
  <si>
    <t>99,76</t>
  </si>
  <si>
    <t>71,02</t>
  </si>
  <si>
    <t>213,06</t>
  </si>
  <si>
    <t>21,12</t>
  </si>
  <si>
    <t>211,20</t>
  </si>
  <si>
    <t>99,77</t>
  </si>
  <si>
    <t>205,92</t>
  </si>
  <si>
    <t>99,78</t>
  </si>
  <si>
    <t>40,63</t>
  </si>
  <si>
    <t>203,15</t>
  </si>
  <si>
    <t>99,79</t>
  </si>
  <si>
    <t>202,88</t>
  </si>
  <si>
    <t>99,80</t>
  </si>
  <si>
    <t>201,04</t>
  </si>
  <si>
    <t>95,72</t>
  </si>
  <si>
    <t>191,44</t>
  </si>
  <si>
    <t>99,81</t>
  </si>
  <si>
    <t>9,19</t>
  </si>
  <si>
    <t>183,80</t>
  </si>
  <si>
    <t>99,82</t>
  </si>
  <si>
    <t>0,4</t>
  </si>
  <si>
    <t>458,91</t>
  </si>
  <si>
    <t>183,56</t>
  </si>
  <si>
    <t>3,71</t>
  </si>
  <si>
    <t>178,08</t>
  </si>
  <si>
    <t>99,83</t>
  </si>
  <si>
    <t>8,78</t>
  </si>
  <si>
    <t>175,60</t>
  </si>
  <si>
    <t>99,84</t>
  </si>
  <si>
    <t>28,47</t>
  </si>
  <si>
    <t>170,82</t>
  </si>
  <si>
    <t>85,32</t>
  </si>
  <si>
    <t>170,64</t>
  </si>
  <si>
    <t>99,85</t>
  </si>
  <si>
    <t>166,80</t>
  </si>
  <si>
    <t>99,86</t>
  </si>
  <si>
    <t>161,02</t>
  </si>
  <si>
    <t>153,70</t>
  </si>
  <si>
    <t>99,87</t>
  </si>
  <si>
    <t>15,01</t>
  </si>
  <si>
    <t>150,10</t>
  </si>
  <si>
    <t>17,82</t>
  </si>
  <si>
    <t>142,56</t>
  </si>
  <si>
    <t>99,88</t>
  </si>
  <si>
    <t>2,3</t>
  </si>
  <si>
    <t>61,02</t>
  </si>
  <si>
    <t>140,34</t>
  </si>
  <si>
    <t>69,34</t>
  </si>
  <si>
    <t>138,68</t>
  </si>
  <si>
    <t>99,89</t>
  </si>
  <si>
    <t>22,08</t>
  </si>
  <si>
    <t>132,48</t>
  </si>
  <si>
    <t>0,00</t>
  </si>
  <si>
    <t>18,18</t>
  </si>
  <si>
    <t>127,26</t>
  </si>
  <si>
    <t>99,90</t>
  </si>
  <si>
    <t>20,96</t>
  </si>
  <si>
    <t>125,76</t>
  </si>
  <si>
    <t>60,68</t>
  </si>
  <si>
    <t>121,36</t>
  </si>
  <si>
    <t>99,91</t>
  </si>
  <si>
    <t>120,39</t>
  </si>
  <si>
    <t>116,00</t>
  </si>
  <si>
    <t>99,92</t>
  </si>
  <si>
    <t>56,82</t>
  </si>
  <si>
    <t>113,64</t>
  </si>
  <si>
    <t>21,99</t>
  </si>
  <si>
    <t>109,95</t>
  </si>
  <si>
    <t>106,60</t>
  </si>
  <si>
    <t>99,93</t>
  </si>
  <si>
    <t>35,10</t>
  </si>
  <si>
    <t>105,30</t>
  </si>
  <si>
    <t>50,99</t>
  </si>
  <si>
    <t>101,98</t>
  </si>
  <si>
    <t>99,94</t>
  </si>
  <si>
    <t>33,87</t>
  </si>
  <si>
    <t>101,61</t>
  </si>
  <si>
    <t>25,31</t>
  </si>
  <si>
    <t>101,24</t>
  </si>
  <si>
    <t>97,68</t>
  </si>
  <si>
    <t>99,95</t>
  </si>
  <si>
    <t>90,90</t>
  </si>
  <si>
    <t>90,24</t>
  </si>
  <si>
    <t>89,73</t>
  </si>
  <si>
    <t>99,96</t>
  </si>
  <si>
    <t>88,37</t>
  </si>
  <si>
    <t>38,70</t>
  </si>
  <si>
    <t>77,40</t>
  </si>
  <si>
    <t>70,44</t>
  </si>
  <si>
    <t>99,97</t>
  </si>
  <si>
    <t>67,22</t>
  </si>
  <si>
    <t>63,18</t>
  </si>
  <si>
    <t>62,04</t>
  </si>
  <si>
    <t>5,9</t>
  </si>
  <si>
    <t>9,89</t>
  </si>
  <si>
    <t>58,35</t>
  </si>
  <si>
    <t>99,98</t>
  </si>
  <si>
    <t>55,92</t>
  </si>
  <si>
    <t>55,05</t>
  </si>
  <si>
    <t>24,99</t>
  </si>
  <si>
    <t>49,98</t>
  </si>
  <si>
    <t>12,24</t>
  </si>
  <si>
    <t>48,96</t>
  </si>
  <si>
    <t>46,79</t>
  </si>
  <si>
    <t>99,99</t>
  </si>
  <si>
    <t>41,68</t>
  </si>
  <si>
    <t>13,88</t>
  </si>
  <si>
    <t>41,64</t>
  </si>
  <si>
    <t>20,62</t>
  </si>
  <si>
    <t>41,24</t>
  </si>
  <si>
    <t>20,29</t>
  </si>
  <si>
    <t>40,58</t>
  </si>
  <si>
    <t>32,25</t>
  </si>
  <si>
    <t>31,83</t>
  </si>
  <si>
    <t>13,25</t>
  </si>
  <si>
    <t>26,50</t>
  </si>
  <si>
    <t>100,00</t>
  </si>
  <si>
    <t>26,44</t>
  </si>
  <si>
    <t>25,78</t>
  </si>
  <si>
    <t>22,29</t>
  </si>
  <si>
    <t>17,02</t>
  </si>
  <si>
    <t>14,94</t>
  </si>
  <si>
    <t>12,01</t>
  </si>
  <si>
    <t>10,08</t>
  </si>
  <si>
    <t>2,56</t>
  </si>
  <si>
    <t>CURVA ABC - ANEXO VIII</t>
  </si>
  <si>
    <t>Obra:</t>
  </si>
  <si>
    <t>RESUMO - 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</si>
</sst>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%"/>
    <numFmt numFmtId="168" formatCode="#,##0.0000000"/>
  </numFmts>
  <fonts count="30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name val="Arial"/>
      <family val="1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1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D8ECF6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558ED5"/>
        <bgColor rgb="FF558ED5"/>
      </patternFill>
    </fill>
    <fill>
      <patternFill patternType="solid">
        <fgColor rgb="FFFDFDFD"/>
        <bgColor rgb="FFFDFDFD"/>
      </patternFill>
    </fill>
    <fill>
      <patternFill patternType="solid">
        <fgColor rgb="FFB8CCE3"/>
        <bgColor rgb="FFB8CCE3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A9FCD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medium">
        <color indexed="64"/>
      </left>
      <right style="thin">
        <color rgb="FF7A9FCD"/>
      </right>
      <top style="medium">
        <color indexed="64"/>
      </top>
      <bottom style="thin">
        <color rgb="FF7A9FCD"/>
      </bottom>
      <diagonal/>
    </border>
    <border>
      <left style="thin">
        <color rgb="FF7A9FCD"/>
      </left>
      <right style="thin">
        <color rgb="FF7A9FCD"/>
      </right>
      <top style="medium">
        <color indexed="64"/>
      </top>
      <bottom style="thin">
        <color rgb="FF7A9FCD"/>
      </bottom>
      <diagonal/>
    </border>
    <border>
      <left style="medium">
        <color indexed="64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medium">
        <color indexed="64"/>
      </right>
      <top style="thin">
        <color rgb="FF7A9FCD"/>
      </top>
      <bottom style="thin">
        <color rgb="FF7A9FC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A9FCD"/>
      </left>
      <right/>
      <top style="medium">
        <color indexed="64"/>
      </top>
      <bottom style="thin">
        <color rgb="FF7A9FCD"/>
      </bottom>
      <diagonal/>
    </border>
    <border>
      <left/>
      <right style="medium">
        <color indexed="64"/>
      </right>
      <top style="medium">
        <color indexed="64"/>
      </top>
      <bottom style="thin">
        <color rgb="FF7A9FCD"/>
      </bottom>
      <diagonal/>
    </border>
  </borders>
  <cellStyleXfs count="2">
    <xf numFmtId="0" fontId="0" fillId="0" borderId="0"/>
    <xf numFmtId="0" fontId="18" fillId="0" borderId="0"/>
  </cellStyleXfs>
  <cellXfs count="436">
    <xf numFmtId="0" fontId="0" fillId="0" borderId="0" xfId="0"/>
    <xf numFmtId="0" fontId="17" fillId="4" borderId="0" xfId="0" applyFont="1" applyFill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11" fillId="0" borderId="2" xfId="0" applyFont="1" applyFill="1" applyBorder="1" applyAlignment="1">
      <alignment horizontal="right" vertical="top" wrapText="1"/>
    </xf>
    <xf numFmtId="4" fontId="11" fillId="0" borderId="2" xfId="0" applyNumberFormat="1" applyFont="1" applyFill="1" applyBorder="1" applyAlignment="1">
      <alignment horizontal="right" vertical="top" wrapText="1"/>
    </xf>
    <xf numFmtId="166" fontId="11" fillId="0" borderId="2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11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right" vertical="top" wrapText="1"/>
    </xf>
    <xf numFmtId="4" fontId="14" fillId="0" borderId="5" xfId="0" applyNumberFormat="1" applyFont="1" applyFill="1" applyBorder="1" applyAlignment="1">
      <alignment horizontal="right" vertical="top" wrapText="1"/>
    </xf>
    <xf numFmtId="0" fontId="11" fillId="0" borderId="5" xfId="0" applyFont="1" applyFill="1" applyBorder="1" applyAlignment="1">
      <alignment horizontal="right" vertical="top" wrapText="1"/>
    </xf>
    <xf numFmtId="4" fontId="11" fillId="0" borderId="5" xfId="0" applyNumberFormat="1" applyFont="1" applyFill="1" applyBorder="1" applyAlignment="1">
      <alignment horizontal="right" vertical="top" wrapText="1"/>
    </xf>
    <xf numFmtId="166" fontId="11" fillId="0" borderId="5" xfId="0" applyNumberFormat="1" applyFont="1" applyFill="1" applyBorder="1" applyAlignment="1">
      <alignment horizontal="right" vertical="top" wrapText="1"/>
    </xf>
    <xf numFmtId="0" fontId="10" fillId="8" borderId="14" xfId="0" applyFont="1" applyFill="1" applyBorder="1" applyAlignment="1">
      <alignment horizontal="left" vertical="top" wrapText="1"/>
    </xf>
    <xf numFmtId="0" fontId="10" fillId="8" borderId="15" xfId="0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horizontal="left" vertical="top" wrapText="1"/>
    </xf>
    <xf numFmtId="0" fontId="24" fillId="11" borderId="14" xfId="0" applyFont="1" applyFill="1" applyBorder="1" applyAlignment="1">
      <alignment horizontal="center" wrapText="1"/>
    </xf>
    <xf numFmtId="0" fontId="24" fillId="11" borderId="15" xfId="0" applyFont="1" applyFill="1" applyBorder="1" applyAlignment="1">
      <alignment horizontal="center" wrapText="1"/>
    </xf>
    <xf numFmtId="0" fontId="24" fillId="11" borderId="16" xfId="0" applyFont="1" applyFill="1" applyBorder="1" applyAlignment="1">
      <alignment horizontal="center" wrapText="1"/>
    </xf>
    <xf numFmtId="0" fontId="0" fillId="0" borderId="0" xfId="0"/>
    <xf numFmtId="0" fontId="10" fillId="8" borderId="0" xfId="0" applyFont="1" applyFill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0" fillId="0" borderId="0" xfId="0"/>
    <xf numFmtId="0" fontId="10" fillId="8" borderId="9" xfId="0" applyFont="1" applyFill="1" applyBorder="1" applyAlignment="1">
      <alignment horizontal="left" vertical="top" wrapText="1"/>
    </xf>
    <xf numFmtId="0" fontId="20" fillId="10" borderId="10" xfId="1" applyFont="1" applyFill="1" applyBorder="1" applyAlignment="1">
      <alignment horizontal="right" vertical="center"/>
    </xf>
    <xf numFmtId="0" fontId="23" fillId="0" borderId="6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top" wrapText="1"/>
    </xf>
    <xf numFmtId="0" fontId="10" fillId="8" borderId="7" xfId="0" applyFont="1" applyFill="1" applyBorder="1" applyAlignment="1">
      <alignment vertical="top" wrapText="1"/>
    </xf>
    <xf numFmtId="10" fontId="10" fillId="8" borderId="7" xfId="0" applyNumberFormat="1" applyFont="1" applyFill="1" applyBorder="1" applyAlignment="1">
      <alignment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/>
    </xf>
    <xf numFmtId="0" fontId="0" fillId="0" borderId="7" xfId="0" applyBorder="1"/>
    <xf numFmtId="0" fontId="10" fillId="8" borderId="12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vertical="top" wrapText="1"/>
    </xf>
    <xf numFmtId="10" fontId="10" fillId="8" borderId="12" xfId="0" applyNumberFormat="1" applyFont="1" applyFill="1" applyBorder="1" applyAlignment="1">
      <alignment vertical="top" wrapText="1"/>
    </xf>
    <xf numFmtId="0" fontId="20" fillId="10" borderId="13" xfId="1" applyFont="1" applyFill="1" applyBorder="1" applyAlignment="1">
      <alignment horizontal="right" vertical="top"/>
    </xf>
    <xf numFmtId="0" fontId="5" fillId="9" borderId="24" xfId="0" applyFont="1" applyFill="1" applyBorder="1" applyAlignment="1">
      <alignment horizontal="left" vertical="top" wrapText="1"/>
    </xf>
    <xf numFmtId="0" fontId="5" fillId="9" borderId="25" xfId="0" applyFont="1" applyFill="1" applyBorder="1" applyAlignment="1">
      <alignment horizontal="left" vertical="top" wrapText="1"/>
    </xf>
    <xf numFmtId="0" fontId="5" fillId="9" borderId="25" xfId="0" applyFont="1" applyFill="1" applyBorder="1" applyAlignment="1">
      <alignment horizontal="right" vertical="top" wrapText="1"/>
    </xf>
    <xf numFmtId="4" fontId="5" fillId="9" borderId="25" xfId="0" applyNumberFormat="1" applyFont="1" applyFill="1" applyBorder="1" applyAlignment="1">
      <alignment horizontal="right" vertical="top" wrapText="1"/>
    </xf>
    <xf numFmtId="166" fontId="5" fillId="9" borderId="26" xfId="0" applyNumberFormat="1" applyFont="1" applyFill="1" applyBorder="1" applyAlignment="1">
      <alignment horizontal="right" vertical="top" wrapText="1"/>
    </xf>
    <xf numFmtId="166" fontId="5" fillId="9" borderId="25" xfId="0" applyNumberFormat="1" applyFont="1" applyFill="1" applyBorder="1" applyAlignment="1">
      <alignment horizontal="right" vertical="top" wrapText="1"/>
    </xf>
    <xf numFmtId="0" fontId="5" fillId="9" borderId="30" xfId="0" applyFont="1" applyFill="1" applyBorder="1" applyAlignment="1">
      <alignment horizontal="left" vertical="top" wrapText="1"/>
    </xf>
    <xf numFmtId="0" fontId="5" fillId="9" borderId="31" xfId="0" applyFont="1" applyFill="1" applyBorder="1" applyAlignment="1">
      <alignment horizontal="left" vertical="top" wrapText="1"/>
    </xf>
    <xf numFmtId="0" fontId="5" fillId="9" borderId="31" xfId="0" applyFont="1" applyFill="1" applyBorder="1" applyAlignment="1">
      <alignment horizontal="right" vertical="top" wrapText="1"/>
    </xf>
    <xf numFmtId="4" fontId="5" fillId="9" borderId="31" xfId="0" applyNumberFormat="1" applyFont="1" applyFill="1" applyBorder="1" applyAlignment="1">
      <alignment horizontal="right" vertical="top" wrapText="1"/>
    </xf>
    <xf numFmtId="166" fontId="5" fillId="9" borderId="32" xfId="0" applyNumberFormat="1" applyFont="1" applyFill="1" applyBorder="1" applyAlignment="1">
      <alignment horizontal="right" vertical="top" wrapText="1"/>
    </xf>
    <xf numFmtId="0" fontId="10" fillId="8" borderId="0" xfId="0" applyFont="1" applyFill="1" applyAlignment="1">
      <alignment horizontal="left" vertical="top"/>
    </xf>
    <xf numFmtId="0" fontId="0" fillId="0" borderId="0" xfId="0"/>
    <xf numFmtId="0" fontId="10" fillId="8" borderId="0" xfId="0" applyFont="1" applyFill="1" applyAlignment="1">
      <alignment horizontal="left" vertical="top" wrapText="1"/>
    </xf>
    <xf numFmtId="0" fontId="20" fillId="10" borderId="7" xfId="1" applyFont="1" applyFill="1" applyBorder="1" applyAlignment="1">
      <alignment horizontal="right" vertical="center"/>
    </xf>
    <xf numFmtId="0" fontId="20" fillId="10" borderId="8" xfId="1" applyFont="1" applyFill="1" applyBorder="1" applyAlignment="1">
      <alignment horizontal="right" vertical="center"/>
    </xf>
    <xf numFmtId="0" fontId="10" fillId="8" borderId="0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vertical="top" wrapText="1"/>
    </xf>
    <xf numFmtId="10" fontId="10" fillId="8" borderId="0" xfId="0" applyNumberFormat="1" applyFont="1" applyFill="1" applyBorder="1" applyAlignment="1">
      <alignment vertical="top" wrapText="1"/>
    </xf>
    <xf numFmtId="0" fontId="20" fillId="10" borderId="0" xfId="1" applyFont="1" applyFill="1" applyBorder="1" applyAlignment="1">
      <alignment horizontal="right" vertical="center"/>
    </xf>
    <xf numFmtId="0" fontId="0" fillId="0" borderId="0" xfId="0" applyBorder="1"/>
    <xf numFmtId="0" fontId="20" fillId="10" borderId="0" xfId="1" applyFont="1" applyFill="1" applyBorder="1" applyAlignment="1">
      <alignment horizontal="right" vertical="top"/>
    </xf>
    <xf numFmtId="0" fontId="10" fillId="8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 vertical="center"/>
    </xf>
    <xf numFmtId="0" fontId="10" fillId="8" borderId="3" xfId="0" applyFont="1" applyFill="1" applyBorder="1" applyAlignment="1">
      <alignment vertical="top" wrapText="1"/>
    </xf>
    <xf numFmtId="10" fontId="10" fillId="8" borderId="3" xfId="0" applyNumberFormat="1" applyFont="1" applyFill="1" applyBorder="1" applyAlignment="1">
      <alignment vertical="top" wrapText="1"/>
    </xf>
    <xf numFmtId="10" fontId="19" fillId="0" borderId="3" xfId="0" applyNumberFormat="1" applyFont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7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left" vertical="top" wrapText="1"/>
    </xf>
    <xf numFmtId="10" fontId="19" fillId="0" borderId="4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0" fontId="19" fillId="0" borderId="0" xfId="0" applyNumberFormat="1" applyFont="1" applyBorder="1" applyAlignment="1">
      <alignment horizontal="left" vertical="center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0" fontId="25" fillId="0" borderId="42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10" fillId="8" borderId="43" xfId="0" applyFont="1" applyFill="1" applyBorder="1" applyAlignment="1">
      <alignment vertical="top" wrapText="1"/>
    </xf>
    <xf numFmtId="4" fontId="21" fillId="8" borderId="13" xfId="0" applyNumberFormat="1" applyFont="1" applyFill="1" applyBorder="1" applyAlignment="1">
      <alignment horizontal="right" vertical="top" wrapText="1"/>
    </xf>
    <xf numFmtId="10" fontId="19" fillId="0" borderId="0" xfId="0" applyNumberFormat="1" applyFont="1" applyBorder="1" applyAlignment="1">
      <alignment horizontal="left" vertical="center"/>
    </xf>
    <xf numFmtId="10" fontId="19" fillId="0" borderId="3" xfId="0" applyNumberFormat="1" applyFont="1" applyBorder="1" applyAlignment="1">
      <alignment horizontal="left" vertical="center"/>
    </xf>
    <xf numFmtId="0" fontId="6" fillId="9" borderId="25" xfId="0" applyFont="1" applyFill="1" applyBorder="1" applyAlignment="1">
      <alignment horizontal="center" vertical="top" wrapText="1"/>
    </xf>
    <xf numFmtId="0" fontId="7" fillId="9" borderId="25" xfId="0" applyFont="1" applyFill="1" applyBorder="1" applyAlignment="1">
      <alignment horizontal="right" vertical="top" wrapText="1"/>
    </xf>
    <xf numFmtId="4" fontId="8" fillId="9" borderId="25" xfId="0" applyNumberFormat="1" applyFont="1" applyFill="1" applyBorder="1" applyAlignment="1">
      <alignment horizontal="right" vertical="top" wrapText="1"/>
    </xf>
    <xf numFmtId="166" fontId="9" fillId="9" borderId="26" xfId="0" applyNumberFormat="1" applyFont="1" applyFill="1" applyBorder="1" applyAlignment="1">
      <alignment horizontal="right" vertical="top" wrapText="1"/>
    </xf>
    <xf numFmtId="0" fontId="11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right" vertical="top" wrapText="1"/>
    </xf>
    <xf numFmtId="4" fontId="11" fillId="0" borderId="4" xfId="0" applyNumberFormat="1" applyFont="1" applyFill="1" applyBorder="1" applyAlignment="1">
      <alignment horizontal="right" vertical="top" wrapText="1"/>
    </xf>
    <xf numFmtId="166" fontId="11" fillId="0" borderId="4" xfId="0" applyNumberFormat="1" applyFont="1" applyFill="1" applyBorder="1" applyAlignment="1">
      <alignment horizontal="right" vertical="top" wrapText="1"/>
    </xf>
    <xf numFmtId="0" fontId="13" fillId="0" borderId="4" xfId="0" applyFont="1" applyFill="1" applyBorder="1" applyAlignment="1">
      <alignment horizontal="right" vertical="top" wrapText="1"/>
    </xf>
    <xf numFmtId="4" fontId="14" fillId="0" borderId="4" xfId="0" applyNumberFormat="1" applyFont="1" applyFill="1" applyBorder="1" applyAlignment="1">
      <alignment horizontal="right" vertical="top" wrapText="1"/>
    </xf>
    <xf numFmtId="0" fontId="11" fillId="0" borderId="27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right" vertical="top" wrapText="1"/>
    </xf>
    <xf numFmtId="4" fontId="11" fillId="0" borderId="27" xfId="0" applyNumberFormat="1" applyFont="1" applyFill="1" applyBorder="1" applyAlignment="1">
      <alignment horizontal="right" vertical="top" wrapText="1"/>
    </xf>
    <xf numFmtId="166" fontId="11" fillId="0" borderId="27" xfId="0" applyNumberFormat="1" applyFont="1" applyFill="1" applyBorder="1" applyAlignment="1">
      <alignment horizontal="right" vertical="top" wrapText="1"/>
    </xf>
    <xf numFmtId="0" fontId="13" fillId="0" borderId="27" xfId="0" applyFont="1" applyFill="1" applyBorder="1" applyAlignment="1">
      <alignment horizontal="right" vertical="top" wrapText="1"/>
    </xf>
    <xf numFmtId="4" fontId="14" fillId="0" borderId="27" xfId="0" applyNumberFormat="1" applyFont="1" applyFill="1" applyBorder="1" applyAlignment="1">
      <alignment horizontal="right" vertical="top" wrapText="1"/>
    </xf>
    <xf numFmtId="0" fontId="5" fillId="9" borderId="14" xfId="0" applyFont="1" applyFill="1" applyBorder="1" applyAlignment="1">
      <alignment horizontal="left" vertical="top" wrapText="1"/>
    </xf>
    <xf numFmtId="0" fontId="5" fillId="9" borderId="15" xfId="0" applyFont="1" applyFill="1" applyBorder="1" applyAlignment="1">
      <alignment horizontal="left" vertical="top" wrapText="1"/>
    </xf>
    <xf numFmtId="0" fontId="6" fillId="9" borderId="15" xfId="0" applyFont="1" applyFill="1" applyBorder="1" applyAlignment="1">
      <alignment horizontal="center" vertical="top" wrapText="1"/>
    </xf>
    <xf numFmtId="0" fontId="5" fillId="9" borderId="15" xfId="0" applyFont="1" applyFill="1" applyBorder="1" applyAlignment="1">
      <alignment horizontal="right" vertical="top" wrapText="1"/>
    </xf>
    <xf numFmtId="4" fontId="5" fillId="9" borderId="15" xfId="0" applyNumberFormat="1" applyFont="1" applyFill="1" applyBorder="1" applyAlignment="1">
      <alignment horizontal="right" vertical="top" wrapText="1"/>
    </xf>
    <xf numFmtId="166" fontId="5" fillId="9" borderId="15" xfId="0" applyNumberFormat="1" applyFont="1" applyFill="1" applyBorder="1" applyAlignment="1">
      <alignment horizontal="right" vertical="top" wrapText="1"/>
    </xf>
    <xf numFmtId="0" fontId="7" fillId="9" borderId="15" xfId="0" applyFont="1" applyFill="1" applyBorder="1" applyAlignment="1">
      <alignment horizontal="right" vertical="top" wrapText="1"/>
    </xf>
    <xf numFmtId="4" fontId="8" fillId="9" borderId="15" xfId="0" applyNumberFormat="1" applyFont="1" applyFill="1" applyBorder="1" applyAlignment="1">
      <alignment horizontal="right" vertical="top" wrapText="1"/>
    </xf>
    <xf numFmtId="166" fontId="9" fillId="9" borderId="16" xfId="0" applyNumberFormat="1" applyFont="1" applyFill="1" applyBorder="1" applyAlignment="1">
      <alignment horizontal="right" vertical="top" wrapText="1"/>
    </xf>
    <xf numFmtId="0" fontId="20" fillId="11" borderId="33" xfId="0" applyFont="1" applyFill="1" applyBorder="1" applyAlignment="1">
      <alignment horizontal="left" vertical="top" wrapText="1"/>
    </xf>
    <xf numFmtId="0" fontId="20" fillId="11" borderId="34" xfId="0" applyFont="1" applyFill="1" applyBorder="1" applyAlignment="1">
      <alignment horizontal="left" vertical="top" wrapText="1"/>
    </xf>
    <xf numFmtId="4" fontId="20" fillId="11" borderId="35" xfId="0" applyNumberFormat="1" applyFont="1" applyFill="1" applyBorder="1" applyAlignment="1">
      <alignment horizontal="right" vertical="top" wrapText="1"/>
    </xf>
    <xf numFmtId="0" fontId="11" fillId="0" borderId="44" xfId="0" applyFont="1" applyFill="1" applyBorder="1" applyAlignment="1">
      <alignment horizontal="left" vertical="top" wrapText="1"/>
    </xf>
    <xf numFmtId="0" fontId="11" fillId="0" borderId="45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center" vertical="top" wrapText="1"/>
    </xf>
    <xf numFmtId="0" fontId="11" fillId="0" borderId="45" xfId="0" applyFont="1" applyFill="1" applyBorder="1" applyAlignment="1">
      <alignment horizontal="right" vertical="top" wrapText="1"/>
    </xf>
    <xf numFmtId="4" fontId="11" fillId="0" borderId="45" xfId="0" applyNumberFormat="1" applyFont="1" applyFill="1" applyBorder="1" applyAlignment="1">
      <alignment horizontal="right" vertical="top" wrapText="1"/>
    </xf>
    <xf numFmtId="166" fontId="11" fillId="0" borderId="45" xfId="0" applyNumberFormat="1" applyFont="1" applyFill="1" applyBorder="1" applyAlignment="1">
      <alignment horizontal="right" vertical="top" wrapText="1"/>
    </xf>
    <xf numFmtId="0" fontId="13" fillId="0" borderId="45" xfId="0" applyFont="1" applyFill="1" applyBorder="1" applyAlignment="1">
      <alignment horizontal="right" vertical="top" wrapText="1"/>
    </xf>
    <xf numFmtId="4" fontId="14" fillId="0" borderId="45" xfId="0" applyNumberFormat="1" applyFont="1" applyFill="1" applyBorder="1" applyAlignment="1">
      <alignment horizontal="right" vertical="top" wrapText="1"/>
    </xf>
    <xf numFmtId="166" fontId="15" fillId="0" borderId="46" xfId="0" applyNumberFormat="1" applyFont="1" applyFill="1" applyBorder="1" applyAlignment="1">
      <alignment horizontal="right" vertical="top" wrapText="1"/>
    </xf>
    <xf numFmtId="0" fontId="11" fillId="0" borderId="20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right" vertical="top" wrapText="1"/>
    </xf>
    <xf numFmtId="4" fontId="14" fillId="0" borderId="2" xfId="0" applyNumberFormat="1" applyFont="1" applyFill="1" applyBorder="1" applyAlignment="1">
      <alignment horizontal="right" vertical="top" wrapText="1"/>
    </xf>
    <xf numFmtId="166" fontId="15" fillId="0" borderId="21" xfId="0" applyNumberFormat="1" applyFont="1" applyFill="1" applyBorder="1" applyAlignment="1">
      <alignment horizontal="right" vertical="top" wrapText="1"/>
    </xf>
    <xf numFmtId="0" fontId="11" fillId="0" borderId="22" xfId="0" applyFont="1" applyFill="1" applyBorder="1" applyAlignment="1">
      <alignment horizontal="left" vertical="top" wrapText="1"/>
    </xf>
    <xf numFmtId="166" fontId="15" fillId="0" borderId="23" xfId="0" applyNumberFormat="1" applyFont="1" applyFill="1" applyBorder="1" applyAlignment="1">
      <alignment horizontal="right" vertical="top" wrapText="1"/>
    </xf>
    <xf numFmtId="0" fontId="11" fillId="0" borderId="28" xfId="0" applyFont="1" applyFill="1" applyBorder="1" applyAlignment="1">
      <alignment horizontal="left" vertical="top" wrapText="1"/>
    </xf>
    <xf numFmtId="166" fontId="15" fillId="0" borderId="29" xfId="0" applyNumberFormat="1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left" vertical="top" wrapText="1"/>
    </xf>
    <xf numFmtId="166" fontId="15" fillId="0" borderId="19" xfId="0" applyNumberFormat="1" applyFont="1" applyFill="1" applyBorder="1" applyAlignment="1">
      <alignment horizontal="right" vertical="top" wrapText="1"/>
    </xf>
    <xf numFmtId="0" fontId="11" fillId="0" borderId="47" xfId="0" applyFont="1" applyFill="1" applyBorder="1" applyAlignment="1">
      <alignment horizontal="left" vertical="top" wrapText="1"/>
    </xf>
    <xf numFmtId="0" fontId="11" fillId="0" borderId="48" xfId="0" applyFont="1" applyFill="1" applyBorder="1" applyAlignment="1">
      <alignment horizontal="left" vertical="top" wrapText="1"/>
    </xf>
    <xf numFmtId="0" fontId="12" fillId="0" borderId="48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right" vertical="top" wrapText="1"/>
    </xf>
    <xf numFmtId="4" fontId="11" fillId="0" borderId="48" xfId="0" applyNumberFormat="1" applyFont="1" applyFill="1" applyBorder="1" applyAlignment="1">
      <alignment horizontal="right" vertical="top" wrapText="1"/>
    </xf>
    <xf numFmtId="166" fontId="11" fillId="0" borderId="48" xfId="0" applyNumberFormat="1" applyFont="1" applyFill="1" applyBorder="1" applyAlignment="1">
      <alignment horizontal="right" vertical="top" wrapText="1"/>
    </xf>
    <xf numFmtId="0" fontId="13" fillId="0" borderId="48" xfId="0" applyFont="1" applyFill="1" applyBorder="1" applyAlignment="1">
      <alignment horizontal="right" vertical="top" wrapText="1"/>
    </xf>
    <xf numFmtId="4" fontId="14" fillId="0" borderId="48" xfId="0" applyNumberFormat="1" applyFont="1" applyFill="1" applyBorder="1" applyAlignment="1">
      <alignment horizontal="right" vertical="top" wrapText="1"/>
    </xf>
    <xf numFmtId="166" fontId="15" fillId="0" borderId="49" xfId="0" applyNumberFormat="1" applyFont="1" applyFill="1" applyBorder="1" applyAlignment="1">
      <alignment horizontal="right" vertical="top" wrapText="1"/>
    </xf>
    <xf numFmtId="0" fontId="10" fillId="8" borderId="50" xfId="0" applyFont="1" applyFill="1" applyBorder="1" applyAlignment="1">
      <alignment horizontal="left" vertical="top" wrapText="1"/>
    </xf>
    <xf numFmtId="0" fontId="10" fillId="8" borderId="51" xfId="0" applyFont="1" applyFill="1" applyBorder="1" applyAlignment="1">
      <alignment horizontal="left" vertical="top" wrapText="1"/>
    </xf>
    <xf numFmtId="166" fontId="10" fillId="8" borderId="52" xfId="0" applyNumberFormat="1" applyFont="1" applyFill="1" applyBorder="1" applyAlignment="1">
      <alignment horizontal="right" vertical="top" wrapText="1"/>
    </xf>
    <xf numFmtId="0" fontId="17" fillId="11" borderId="53" xfId="0" applyFont="1" applyFill="1" applyBorder="1" applyAlignment="1">
      <alignment horizontal="left" vertical="top" wrapText="1"/>
    </xf>
    <xf numFmtId="166" fontId="22" fillId="11" borderId="53" xfId="0" applyNumberFormat="1" applyFont="1" applyFill="1" applyBorder="1" applyAlignment="1">
      <alignment horizontal="right" vertical="top" wrapText="1"/>
    </xf>
    <xf numFmtId="166" fontId="11" fillId="0" borderId="21" xfId="0" applyNumberFormat="1" applyFont="1" applyFill="1" applyBorder="1" applyAlignment="1">
      <alignment horizontal="right" vertical="top" wrapText="1"/>
    </xf>
    <xf numFmtId="166" fontId="11" fillId="0" borderId="49" xfId="0" applyNumberFormat="1" applyFont="1" applyFill="1" applyBorder="1" applyAlignment="1">
      <alignment horizontal="right" vertical="top" wrapText="1"/>
    </xf>
    <xf numFmtId="166" fontId="11" fillId="0" borderId="19" xfId="0" applyNumberFormat="1" applyFont="1" applyFill="1" applyBorder="1" applyAlignment="1">
      <alignment horizontal="right" vertical="top" wrapText="1"/>
    </xf>
    <xf numFmtId="166" fontId="5" fillId="9" borderId="16" xfId="0" applyNumberFormat="1" applyFont="1" applyFill="1" applyBorder="1" applyAlignment="1">
      <alignment horizontal="right" vertical="top" wrapText="1"/>
    </xf>
    <xf numFmtId="166" fontId="11" fillId="0" borderId="23" xfId="0" applyNumberFormat="1" applyFont="1" applyFill="1" applyBorder="1" applyAlignment="1">
      <alignment horizontal="right" vertical="top" wrapText="1"/>
    </xf>
    <xf numFmtId="166" fontId="11" fillId="0" borderId="29" xfId="0" applyNumberFormat="1" applyFont="1" applyFill="1" applyBorder="1" applyAlignment="1">
      <alignment horizontal="right" vertical="top" wrapText="1"/>
    </xf>
    <xf numFmtId="0" fontId="6" fillId="9" borderId="31" xfId="0" applyFont="1" applyFill="1" applyBorder="1" applyAlignment="1">
      <alignment horizontal="center" vertical="top" wrapText="1"/>
    </xf>
    <xf numFmtId="0" fontId="10" fillId="8" borderId="0" xfId="0" applyFont="1" applyFill="1" applyAlignment="1">
      <alignment horizontal="right" vertical="top" wrapText="1"/>
    </xf>
    <xf numFmtId="4" fontId="10" fillId="8" borderId="0" xfId="0" applyNumberFormat="1" applyFont="1" applyFill="1" applyAlignment="1">
      <alignment horizontal="right" vertical="top" wrapText="1"/>
    </xf>
    <xf numFmtId="0" fontId="16" fillId="8" borderId="0" xfId="0" applyFont="1" applyFill="1" applyAlignment="1">
      <alignment horizontal="center" vertical="top" wrapText="1"/>
    </xf>
    <xf numFmtId="0" fontId="0" fillId="0" borderId="0" xfId="0"/>
    <xf numFmtId="0" fontId="5" fillId="5" borderId="2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8" borderId="0" xfId="0" applyFont="1" applyFill="1" applyAlignment="1">
      <alignment horizontal="right" vertical="top" wrapText="1"/>
    </xf>
    <xf numFmtId="0" fontId="21" fillId="11" borderId="14" xfId="0" applyFont="1" applyFill="1" applyBorder="1" applyAlignment="1">
      <alignment horizontal="center" wrapText="1"/>
    </xf>
    <xf numFmtId="0" fontId="0" fillId="0" borderId="0" xfId="0"/>
    <xf numFmtId="0" fontId="1" fillId="8" borderId="2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right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0" fontId="11" fillId="6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right" vertical="top" wrapText="1"/>
    </xf>
    <xf numFmtId="4" fontId="11" fillId="6" borderId="2" xfId="0" applyNumberFormat="1" applyFont="1" applyFill="1" applyBorder="1" applyAlignment="1">
      <alignment horizontal="right" vertical="top" wrapText="1"/>
    </xf>
    <xf numFmtId="168" fontId="11" fillId="6" borderId="2" xfId="0" applyNumberFormat="1" applyFont="1" applyFill="1" applyBorder="1" applyAlignment="1">
      <alignment horizontal="right" vertical="top" wrapText="1"/>
    </xf>
    <xf numFmtId="0" fontId="11" fillId="6" borderId="1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right" vertical="top" wrapText="1"/>
    </xf>
    <xf numFmtId="4" fontId="16" fillId="2" borderId="2" xfId="0" applyNumberFormat="1" applyFont="1" applyFill="1" applyBorder="1" applyAlignment="1">
      <alignment horizontal="right" vertical="top" wrapText="1"/>
    </xf>
    <xf numFmtId="168" fontId="16" fillId="2" borderId="2" xfId="0" applyNumberFormat="1" applyFont="1" applyFill="1" applyBorder="1" applyAlignment="1">
      <alignment horizontal="righ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right" vertical="top" wrapText="1"/>
    </xf>
    <xf numFmtId="4" fontId="16" fillId="3" borderId="2" xfId="0" applyNumberFormat="1" applyFont="1" applyFill="1" applyBorder="1" applyAlignment="1">
      <alignment horizontal="right" vertical="top" wrapText="1"/>
    </xf>
    <xf numFmtId="168" fontId="16" fillId="3" borderId="2" xfId="0" applyNumberFormat="1" applyFont="1" applyFill="1" applyBorder="1" applyAlignment="1">
      <alignment horizontal="right" vertical="top" wrapText="1"/>
    </xf>
    <xf numFmtId="0" fontId="10" fillId="8" borderId="0" xfId="0" applyFont="1" applyFill="1" applyAlignment="1">
      <alignment horizontal="center" vertical="top" wrapText="1"/>
    </xf>
    <xf numFmtId="0" fontId="10" fillId="8" borderId="0" xfId="0" applyFont="1" applyFill="1" applyAlignment="1">
      <alignment horizontal="right" vertical="top" wrapText="1"/>
    </xf>
    <xf numFmtId="4" fontId="10" fillId="8" borderId="0" xfId="0" applyNumberFormat="1" applyFont="1" applyFill="1" applyAlignment="1">
      <alignment horizontal="right" vertical="top" wrapText="1"/>
    </xf>
    <xf numFmtId="168" fontId="10" fillId="8" borderId="0" xfId="0" applyNumberFormat="1" applyFont="1" applyFill="1" applyAlignment="1">
      <alignment horizontal="right" vertical="top" wrapText="1"/>
    </xf>
    <xf numFmtId="0" fontId="16" fillId="8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center" vertical="top" wrapText="1"/>
    </xf>
    <xf numFmtId="0" fontId="16" fillId="8" borderId="0" xfId="0" applyFont="1" applyFill="1" applyAlignment="1">
      <alignment horizontal="right" vertical="top" wrapText="1"/>
    </xf>
    <xf numFmtId="4" fontId="16" fillId="8" borderId="0" xfId="0" applyNumberFormat="1" applyFont="1" applyFill="1" applyAlignment="1">
      <alignment horizontal="right" vertical="top" wrapText="1"/>
    </xf>
    <xf numFmtId="0" fontId="21" fillId="11" borderId="15" xfId="0" applyFont="1" applyFill="1" applyBorder="1" applyAlignment="1">
      <alignment horizontal="center" wrapText="1"/>
    </xf>
    <xf numFmtId="0" fontId="10" fillId="8" borderId="9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20" fillId="10" borderId="10" xfId="1" applyFont="1" applyFill="1" applyBorder="1" applyAlignment="1">
      <alignment horizontal="right" vertical="center"/>
    </xf>
    <xf numFmtId="0" fontId="20" fillId="10" borderId="10" xfId="1" applyFont="1" applyFill="1" applyBorder="1" applyAlignment="1">
      <alignment horizontal="right" vertical="top"/>
    </xf>
    <xf numFmtId="0" fontId="10" fillId="8" borderId="7" xfId="0" applyFont="1" applyFill="1" applyBorder="1" applyAlignment="1">
      <alignment horizontal="left" vertical="top" wrapText="1"/>
    </xf>
    <xf numFmtId="10" fontId="10" fillId="8" borderId="7" xfId="0" applyNumberFormat="1" applyFont="1" applyFill="1" applyBorder="1" applyAlignment="1">
      <alignment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8" borderId="0" xfId="0" applyFont="1" applyFill="1" applyAlignment="1">
      <alignment vertical="top" wrapText="1"/>
    </xf>
    <xf numFmtId="10" fontId="10" fillId="8" borderId="0" xfId="0" applyNumberFormat="1" applyFont="1" applyFill="1" applyAlignment="1">
      <alignment vertical="top" wrapText="1"/>
    </xf>
    <xf numFmtId="4" fontId="10" fillId="8" borderId="10" xfId="0" applyNumberFormat="1" applyFont="1" applyFill="1" applyBorder="1" applyAlignment="1">
      <alignment horizontal="right" vertical="top" wrapText="1"/>
    </xf>
    <xf numFmtId="0" fontId="21" fillId="11" borderId="16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left" vertical="top" wrapText="1"/>
    </xf>
    <xf numFmtId="0" fontId="0" fillId="0" borderId="0" xfId="0"/>
    <xf numFmtId="0" fontId="23" fillId="0" borderId="6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center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right" vertical="top" wrapText="1"/>
    </xf>
    <xf numFmtId="4" fontId="5" fillId="5" borderId="5" xfId="0" applyNumberFormat="1" applyFont="1" applyFill="1" applyBorder="1" applyAlignment="1">
      <alignment horizontal="right" vertical="top" wrapText="1"/>
    </xf>
    <xf numFmtId="0" fontId="0" fillId="0" borderId="15" xfId="0" applyBorder="1"/>
    <xf numFmtId="0" fontId="0" fillId="0" borderId="16" xfId="0" applyBorder="1"/>
    <xf numFmtId="0" fontId="0" fillId="0" borderId="0" xfId="0"/>
    <xf numFmtId="0" fontId="10" fillId="8" borderId="3" xfId="0" applyFont="1" applyFill="1" applyBorder="1" applyAlignment="1">
      <alignment horizontal="right" vertical="top" wrapText="1"/>
    </xf>
    <xf numFmtId="0" fontId="10" fillId="8" borderId="54" xfId="0" applyFont="1" applyFill="1" applyBorder="1" applyAlignment="1">
      <alignment horizontal="left" vertical="top" wrapText="1"/>
    </xf>
    <xf numFmtId="0" fontId="10" fillId="8" borderId="43" xfId="0" applyFont="1" applyFill="1" applyBorder="1" applyAlignment="1">
      <alignment horizontal="left" vertical="top" wrapText="1"/>
    </xf>
    <xf numFmtId="0" fontId="10" fillId="8" borderId="43" xfId="0" applyFont="1" applyFill="1" applyBorder="1" applyAlignment="1">
      <alignment horizontal="left" vertical="top" wrapText="1"/>
    </xf>
    <xf numFmtId="0" fontId="10" fillId="8" borderId="43" xfId="0" applyFont="1" applyFill="1" applyBorder="1" applyAlignment="1">
      <alignment horizontal="right" vertical="top" wrapText="1"/>
    </xf>
    <xf numFmtId="0" fontId="10" fillId="8" borderId="55" xfId="0" applyFont="1" applyFill="1" applyBorder="1" applyAlignment="1">
      <alignment horizontal="right" vertical="top" wrapText="1"/>
    </xf>
    <xf numFmtId="0" fontId="10" fillId="8" borderId="56" xfId="0" applyFont="1" applyFill="1" applyBorder="1" applyAlignment="1">
      <alignment horizontal="left" vertical="top" wrapText="1"/>
    </xf>
    <xf numFmtId="0" fontId="10" fillId="8" borderId="57" xfId="0" applyFont="1" applyFill="1" applyBorder="1" applyAlignment="1">
      <alignment horizontal="right" vertical="top" wrapText="1"/>
    </xf>
    <xf numFmtId="0" fontId="16" fillId="8" borderId="58" xfId="0" applyFont="1" applyFill="1" applyBorder="1" applyAlignment="1">
      <alignment horizontal="center" vertical="top" wrapText="1"/>
    </xf>
    <xf numFmtId="0" fontId="16" fillId="8" borderId="59" xfId="0" applyFont="1" applyFill="1" applyBorder="1" applyAlignment="1">
      <alignment horizontal="center" vertical="top" wrapText="1"/>
    </xf>
    <xf numFmtId="0" fontId="0" fillId="0" borderId="59" xfId="0" applyBorder="1"/>
    <xf numFmtId="0" fontId="0" fillId="0" borderId="60" xfId="0" applyBorder="1"/>
    <xf numFmtId="0" fontId="22" fillId="8" borderId="57" xfId="0" applyFont="1" applyFill="1" applyBorder="1" applyAlignment="1">
      <alignment horizontal="right" vertical="top" wrapText="1"/>
    </xf>
    <xf numFmtId="0" fontId="25" fillId="0" borderId="14" xfId="0" applyFont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right" vertical="top" wrapText="1"/>
    </xf>
    <xf numFmtId="0" fontId="26" fillId="12" borderId="16" xfId="0" applyFont="1" applyFill="1" applyBorder="1"/>
    <xf numFmtId="0" fontId="26" fillId="12" borderId="15" xfId="0" applyFont="1" applyFill="1" applyBorder="1"/>
    <xf numFmtId="0" fontId="16" fillId="2" borderId="45" xfId="0" applyFont="1" applyFill="1" applyBorder="1" applyAlignment="1">
      <alignment horizontal="left" vertical="top" wrapText="1"/>
    </xf>
    <xf numFmtId="0" fontId="16" fillId="2" borderId="44" xfId="0" applyFont="1" applyFill="1" applyBorder="1" applyAlignment="1">
      <alignment horizontal="left" vertical="top" wrapText="1"/>
    </xf>
    <xf numFmtId="0" fontId="0" fillId="0" borderId="0" xfId="0"/>
    <xf numFmtId="0" fontId="10" fillId="8" borderId="9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20" fillId="10" borderId="10" xfId="1" applyFont="1" applyFill="1" applyBorder="1" applyAlignment="1">
      <alignment horizontal="right" vertical="center"/>
    </xf>
    <xf numFmtId="0" fontId="20" fillId="10" borderId="10" xfId="1" applyFont="1" applyFill="1" applyBorder="1" applyAlignment="1">
      <alignment horizontal="right" vertical="top"/>
    </xf>
    <xf numFmtId="0" fontId="23" fillId="0" borderId="6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top" wrapText="1"/>
    </xf>
    <xf numFmtId="0" fontId="25" fillId="0" borderId="7" xfId="0" applyFont="1" applyBorder="1" applyAlignment="1">
      <alignment horizontal="left" vertical="center"/>
    </xf>
    <xf numFmtId="0" fontId="10" fillId="8" borderId="7" xfId="0" applyFont="1" applyFill="1" applyBorder="1" applyAlignment="1">
      <alignment vertical="top" wrapText="1"/>
    </xf>
    <xf numFmtId="10" fontId="10" fillId="8" borderId="7" xfId="0" applyNumberFormat="1" applyFont="1" applyFill="1" applyBorder="1" applyAlignment="1">
      <alignment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8" borderId="0" xfId="0" applyFont="1" applyFill="1" applyAlignment="1">
      <alignment vertical="top" wrapText="1"/>
    </xf>
    <xf numFmtId="10" fontId="10" fillId="8" borderId="0" xfId="0" applyNumberFormat="1" applyFont="1" applyFill="1" applyAlignment="1">
      <alignment vertical="top" wrapText="1"/>
    </xf>
    <xf numFmtId="10" fontId="19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4" fontId="10" fillId="8" borderId="10" xfId="0" applyNumberFormat="1" applyFont="1" applyFill="1" applyBorder="1" applyAlignment="1">
      <alignment horizontal="right" vertical="top" wrapText="1"/>
    </xf>
    <xf numFmtId="0" fontId="10" fillId="8" borderId="12" xfId="0" applyFont="1" applyFill="1" applyBorder="1" applyAlignment="1">
      <alignment horizontal="left" vertical="top" wrapText="1"/>
    </xf>
    <xf numFmtId="166" fontId="10" fillId="8" borderId="13" xfId="0" applyNumberFormat="1" applyFont="1" applyFill="1" applyBorder="1" applyAlignment="1">
      <alignment horizontal="righ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right" vertical="top" wrapText="1"/>
    </xf>
    <xf numFmtId="0" fontId="16" fillId="8" borderId="12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right" vertical="top" wrapText="1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0" fillId="8" borderId="12" xfId="0" applyFont="1" applyFill="1" applyBorder="1" applyAlignment="1">
      <alignment vertical="top" wrapText="1"/>
    </xf>
    <xf numFmtId="10" fontId="10" fillId="8" borderId="12" xfId="0" applyNumberFormat="1" applyFont="1" applyFill="1" applyBorder="1" applyAlignment="1">
      <alignment vertical="top" wrapText="1"/>
    </xf>
    <xf numFmtId="0" fontId="20" fillId="10" borderId="13" xfId="1" applyFont="1" applyFill="1" applyBorder="1" applyAlignment="1">
      <alignment horizontal="righ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right" vertical="top" wrapText="1"/>
    </xf>
    <xf numFmtId="4" fontId="10" fillId="8" borderId="12" xfId="0" applyNumberFormat="1" applyFont="1" applyFill="1" applyBorder="1" applyAlignment="1">
      <alignment horizontal="right" vertical="top" wrapText="1"/>
    </xf>
    <xf numFmtId="0" fontId="10" fillId="8" borderId="11" xfId="0" applyFont="1" applyFill="1" applyBorder="1" applyAlignment="1">
      <alignment vertical="top" wrapText="1"/>
    </xf>
    <xf numFmtId="0" fontId="1" fillId="8" borderId="9" xfId="0" applyFont="1" applyFill="1" applyBorder="1" applyAlignment="1">
      <alignment horizontal="left" vertical="top" wrapText="1"/>
    </xf>
    <xf numFmtId="0" fontId="10" fillId="8" borderId="15" xfId="0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horizontal="right" vertical="top" wrapText="1"/>
    </xf>
    <xf numFmtId="0" fontId="10" fillId="8" borderId="11" xfId="0" applyFont="1" applyFill="1" applyBorder="1" applyAlignment="1">
      <alignment horizontal="right" vertical="top" wrapText="1"/>
    </xf>
    <xf numFmtId="0" fontId="16" fillId="8" borderId="9" xfId="0" applyFont="1" applyFill="1" applyBorder="1" applyAlignment="1">
      <alignment horizontal="left" vertical="top" wrapText="1"/>
    </xf>
    <xf numFmtId="0" fontId="16" fillId="8" borderId="10" xfId="0" applyFont="1" applyFill="1" applyBorder="1" applyAlignment="1">
      <alignment horizontal="right" vertical="top" wrapText="1"/>
    </xf>
    <xf numFmtId="0" fontId="1" fillId="11" borderId="24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right" vertical="top" wrapText="1"/>
    </xf>
    <xf numFmtId="0" fontId="1" fillId="11" borderId="26" xfId="0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right" vertical="top" wrapText="1"/>
    </xf>
    <xf numFmtId="0" fontId="16" fillId="3" borderId="2" xfId="0" applyFont="1" applyFill="1" applyBorder="1" applyAlignment="1">
      <alignment horizontal="center" vertical="top" wrapText="1"/>
    </xf>
    <xf numFmtId="0" fontId="10" fillId="8" borderId="0" xfId="0" applyFont="1" applyFill="1" applyAlignment="1">
      <alignment horizontal="center" vertical="top" wrapText="1"/>
    </xf>
    <xf numFmtId="0" fontId="1" fillId="11" borderId="34" xfId="0" applyFont="1" applyFill="1" applyBorder="1" applyAlignment="1">
      <alignment horizontal="right" vertical="top" wrapText="1"/>
    </xf>
    <xf numFmtId="0" fontId="25" fillId="0" borderId="8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" fillId="13" borderId="39" xfId="0" applyFont="1" applyFill="1" applyBorder="1" applyAlignment="1">
      <alignment vertical="top" wrapText="1"/>
    </xf>
    <xf numFmtId="10" fontId="1" fillId="13" borderId="40" xfId="0" applyNumberFormat="1" applyFont="1" applyFill="1" applyBorder="1" applyAlignment="1">
      <alignment horizontal="center" vertical="top" wrapText="1"/>
    </xf>
    <xf numFmtId="0" fontId="0" fillId="14" borderId="39" xfId="0" applyFill="1" applyBorder="1" applyAlignment="1">
      <alignment vertical="top" wrapText="1"/>
    </xf>
    <xf numFmtId="10" fontId="0" fillId="14" borderId="40" xfId="0" applyNumberFormat="1" applyFill="1" applyBorder="1" applyAlignment="1">
      <alignment horizontal="center" vertical="top" wrapText="1"/>
    </xf>
    <xf numFmtId="0" fontId="0" fillId="15" borderId="39" xfId="0" applyFill="1" applyBorder="1" applyAlignment="1">
      <alignment vertical="top" wrapText="1"/>
    </xf>
    <xf numFmtId="10" fontId="0" fillId="15" borderId="40" xfId="0" applyNumberForma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right" vertical="top" wrapText="1"/>
    </xf>
    <xf numFmtId="0" fontId="11" fillId="7" borderId="2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right" vertical="top" wrapText="1"/>
    </xf>
    <xf numFmtId="0" fontId="10" fillId="8" borderId="10" xfId="0" applyFont="1" applyFill="1" applyBorder="1" applyAlignment="1">
      <alignment vertical="top" wrapText="1"/>
    </xf>
    <xf numFmtId="0" fontId="0" fillId="0" borderId="8" xfId="0" applyBorder="1"/>
    <xf numFmtId="0" fontId="16" fillId="8" borderId="0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right" vertical="top" wrapText="1"/>
    </xf>
    <xf numFmtId="0" fontId="16" fillId="2" borderId="20" xfId="0" applyFont="1" applyFill="1" applyBorder="1" applyAlignment="1">
      <alignment horizontal="left" vertical="top" wrapText="1"/>
    </xf>
    <xf numFmtId="0" fontId="0" fillId="0" borderId="10" xfId="0" applyBorder="1"/>
    <xf numFmtId="0" fontId="16" fillId="8" borderId="9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8" borderId="11" xfId="0" applyFont="1" applyFill="1" applyBorder="1" applyAlignment="1">
      <alignment horizontal="right" vertical="top" wrapText="1"/>
    </xf>
    <xf numFmtId="0" fontId="16" fillId="8" borderId="12" xfId="0" applyFont="1" applyFill="1" applyBorder="1" applyAlignment="1">
      <alignment horizontal="right" vertical="top" wrapText="1"/>
    </xf>
    <xf numFmtId="0" fontId="1" fillId="8" borderId="33" xfId="0" applyFont="1" applyFill="1" applyBorder="1" applyAlignment="1">
      <alignment horizontal="left" vertical="top" wrapText="1"/>
    </xf>
    <xf numFmtId="0" fontId="1" fillId="8" borderId="34" xfId="0" applyFont="1" applyFill="1" applyBorder="1" applyAlignment="1">
      <alignment horizontal="left" vertical="top" wrapText="1"/>
    </xf>
    <xf numFmtId="0" fontId="1" fillId="8" borderId="34" xfId="0" applyFont="1" applyFill="1" applyBorder="1" applyAlignment="1">
      <alignment horizontal="right" vertical="top" wrapText="1"/>
    </xf>
    <xf numFmtId="0" fontId="1" fillId="8" borderId="34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 vertical="top" wrapText="1"/>
    </xf>
    <xf numFmtId="0" fontId="0" fillId="0" borderId="0" xfId="0"/>
    <xf numFmtId="0" fontId="10" fillId="0" borderId="36" xfId="0" applyFont="1" applyBorder="1" applyAlignment="1">
      <alignment horizontal="center" vertical="top" wrapText="1"/>
    </xf>
    <xf numFmtId="0" fontId="1" fillId="13" borderId="36" xfId="0" applyFont="1" applyFill="1" applyBorder="1" applyAlignment="1">
      <alignment horizontal="center" vertical="top" wrapText="1"/>
    </xf>
    <xf numFmtId="10" fontId="1" fillId="13" borderId="36" xfId="0" applyNumberFormat="1" applyFont="1" applyFill="1" applyBorder="1" applyAlignment="1">
      <alignment horizontal="center" vertical="top" wrapText="1"/>
    </xf>
    <xf numFmtId="0" fontId="0" fillId="14" borderId="36" xfId="0" applyFill="1" applyBorder="1" applyAlignment="1">
      <alignment horizontal="left" vertical="top" wrapText="1"/>
    </xf>
    <xf numFmtId="10" fontId="0" fillId="14" borderId="36" xfId="0" applyNumberFormat="1" applyFill="1" applyBorder="1" applyAlignment="1">
      <alignment horizontal="center" vertical="top" wrapText="1"/>
    </xf>
    <xf numFmtId="0" fontId="0" fillId="15" borderId="36" xfId="0" applyFill="1" applyBorder="1" applyAlignment="1">
      <alignment horizontal="left" vertical="top" wrapText="1"/>
    </xf>
    <xf numFmtId="10" fontId="0" fillId="15" borderId="36" xfId="0" applyNumberFormat="1" applyFill="1" applyBorder="1" applyAlignment="1">
      <alignment horizontal="center" vertical="top" wrapText="1"/>
    </xf>
    <xf numFmtId="0" fontId="27" fillId="0" borderId="61" xfId="0" applyFont="1" applyBorder="1" applyAlignment="1">
      <alignment vertical="center"/>
    </xf>
    <xf numFmtId="10" fontId="29" fillId="0" borderId="3" xfId="0" applyNumberFormat="1" applyFont="1" applyBorder="1" applyAlignment="1">
      <alignment horizontal="left" vertical="center" wrapText="1"/>
    </xf>
    <xf numFmtId="0" fontId="27" fillId="12" borderId="14" xfId="0" applyFont="1" applyFill="1" applyBorder="1" applyAlignment="1">
      <alignment horizontal="center" vertical="center" wrapText="1"/>
    </xf>
    <xf numFmtId="0" fontId="27" fillId="12" borderId="15" xfId="0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center" vertical="center" wrapText="1"/>
    </xf>
    <xf numFmtId="0" fontId="28" fillId="16" borderId="3" xfId="0" applyFont="1" applyFill="1" applyBorder="1" applyAlignment="1">
      <alignment horizont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top" wrapText="1"/>
    </xf>
    <xf numFmtId="0" fontId="28" fillId="16" borderId="57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/>
    <xf numFmtId="10" fontId="1" fillId="0" borderId="12" xfId="0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left" vertical="center"/>
    </xf>
    <xf numFmtId="49" fontId="25" fillId="0" borderId="11" xfId="0" applyNumberFormat="1" applyFont="1" applyBorder="1" applyAlignment="1">
      <alignment horizontal="left" vertical="center"/>
    </xf>
    <xf numFmtId="49" fontId="25" fillId="0" borderId="12" xfId="0" applyNumberFormat="1" applyFont="1" applyBorder="1" applyAlignment="1">
      <alignment horizontal="left" vertical="center"/>
    </xf>
    <xf numFmtId="10" fontId="29" fillId="0" borderId="0" xfId="0" applyNumberFormat="1" applyFont="1" applyBorder="1" applyAlignment="1">
      <alignment horizontal="left" vertical="center" wrapText="1"/>
    </xf>
    <xf numFmtId="10" fontId="19" fillId="0" borderId="7" xfId="0" applyNumberFormat="1" applyFont="1" applyBorder="1" applyAlignment="1">
      <alignment horizontal="left" vertical="center" wrapText="1"/>
    </xf>
    <xf numFmtId="10" fontId="29" fillId="0" borderId="7" xfId="0" applyNumberFormat="1" applyFont="1" applyBorder="1" applyAlignment="1">
      <alignment horizontal="left" vertical="center" wrapText="1"/>
    </xf>
    <xf numFmtId="4" fontId="21" fillId="8" borderId="12" xfId="0" applyNumberFormat="1" applyFont="1" applyFill="1" applyBorder="1" applyAlignment="1">
      <alignment horizontal="right" vertical="top" wrapText="1"/>
    </xf>
    <xf numFmtId="10" fontId="19" fillId="0" borderId="41" xfId="0" applyNumberFormat="1" applyFont="1" applyBorder="1" applyAlignment="1">
      <alignment horizontal="left" vertical="center"/>
    </xf>
    <xf numFmtId="0" fontId="2" fillId="11" borderId="33" xfId="0" applyFont="1" applyFill="1" applyBorder="1" applyAlignment="1">
      <alignment horizontal="left" vertical="top" wrapText="1"/>
    </xf>
    <xf numFmtId="0" fontId="4" fillId="11" borderId="34" xfId="0" applyFont="1" applyFill="1" applyBorder="1" applyAlignment="1">
      <alignment horizontal="right" vertical="top" wrapText="1"/>
    </xf>
    <xf numFmtId="0" fontId="2" fillId="11" borderId="34" xfId="0" applyFont="1" applyFill="1" applyBorder="1" applyAlignment="1">
      <alignment horizontal="left" vertical="top" wrapText="1"/>
    </xf>
    <xf numFmtId="0" fontId="3" fillId="11" borderId="34" xfId="0" applyFont="1" applyFill="1" applyBorder="1" applyAlignment="1">
      <alignment horizontal="center" vertical="top" wrapText="1"/>
    </xf>
    <xf numFmtId="0" fontId="1" fillId="11" borderId="35" xfId="0" applyFont="1" applyFill="1" applyBorder="1" applyAlignment="1">
      <alignment horizontal="right" vertical="top" wrapText="1"/>
    </xf>
    <xf numFmtId="0" fontId="4" fillId="11" borderId="35" xfId="0" applyFont="1" applyFill="1" applyBorder="1" applyAlignment="1">
      <alignment horizontal="right" vertical="top" wrapText="1"/>
    </xf>
    <xf numFmtId="0" fontId="10" fillId="8" borderId="53" xfId="0" applyFont="1" applyFill="1" applyBorder="1" applyAlignment="1">
      <alignment horizontal="left" vertical="top" wrapText="1"/>
    </xf>
    <xf numFmtId="166" fontId="10" fillId="8" borderId="53" xfId="0" applyNumberFormat="1" applyFont="1" applyFill="1" applyBorder="1" applyAlignment="1">
      <alignment horizontal="right" vertical="top" wrapText="1"/>
    </xf>
    <xf numFmtId="0" fontId="0" fillId="0" borderId="9" xfId="0" applyBorder="1"/>
    <xf numFmtId="0" fontId="1" fillId="11" borderId="11" xfId="0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left" vertical="top" wrapText="1"/>
    </xf>
    <xf numFmtId="0" fontId="1" fillId="8" borderId="44" xfId="0" applyFont="1" applyFill="1" applyBorder="1" applyAlignment="1">
      <alignment horizontal="right" vertical="top" wrapText="1"/>
    </xf>
    <xf numFmtId="0" fontId="1" fillId="8" borderId="45" xfId="0" applyFont="1" applyFill="1" applyBorder="1" applyAlignment="1">
      <alignment horizontal="left" vertical="top" wrapText="1"/>
    </xf>
    <xf numFmtId="0" fontId="1" fillId="8" borderId="45" xfId="0" applyFont="1" applyFill="1" applyBorder="1" applyAlignment="1">
      <alignment horizontal="center" vertical="top" wrapText="1"/>
    </xf>
    <xf numFmtId="0" fontId="1" fillId="8" borderId="45" xfId="0" applyFont="1" applyFill="1" applyBorder="1" applyAlignment="1">
      <alignment horizontal="right" vertical="top" wrapText="1"/>
    </xf>
    <xf numFmtId="0" fontId="1" fillId="8" borderId="46" xfId="0" applyFont="1" applyFill="1" applyBorder="1" applyAlignment="1">
      <alignment horizontal="right" vertical="top" wrapText="1"/>
    </xf>
    <xf numFmtId="0" fontId="16" fillId="2" borderId="20" xfId="0" applyFont="1" applyFill="1" applyBorder="1" applyAlignment="1">
      <alignment horizontal="right" vertical="top" wrapText="1"/>
    </xf>
    <xf numFmtId="0" fontId="16" fillId="2" borderId="21" xfId="0" applyFont="1" applyFill="1" applyBorder="1" applyAlignment="1">
      <alignment horizontal="right" vertical="top" wrapText="1"/>
    </xf>
    <xf numFmtId="0" fontId="16" fillId="3" borderId="20" xfId="0" applyFont="1" applyFill="1" applyBorder="1" applyAlignment="1">
      <alignment horizontal="right" vertical="top" wrapText="1"/>
    </xf>
    <xf numFmtId="0" fontId="16" fillId="3" borderId="21" xfId="0" applyFont="1" applyFill="1" applyBorder="1" applyAlignment="1">
      <alignment horizontal="right" vertical="top" wrapText="1"/>
    </xf>
    <xf numFmtId="0" fontId="11" fillId="7" borderId="20" xfId="0" applyFont="1" applyFill="1" applyBorder="1" applyAlignment="1">
      <alignment horizontal="right" vertical="top" wrapText="1"/>
    </xf>
    <xf numFmtId="0" fontId="11" fillId="7" borderId="21" xfId="0" applyFont="1" applyFill="1" applyBorder="1" applyAlignment="1">
      <alignment horizontal="right" vertical="top" wrapText="1"/>
    </xf>
    <xf numFmtId="0" fontId="16" fillId="8" borderId="9" xfId="0" applyFont="1" applyFill="1" applyBorder="1" applyAlignment="1">
      <alignment horizontal="center" vertical="top" wrapText="1"/>
    </xf>
    <xf numFmtId="0" fontId="16" fillId="8" borderId="0" xfId="0" applyFont="1" applyFill="1" applyBorder="1" applyAlignment="1">
      <alignment horizontal="center" vertical="top" wrapText="1"/>
    </xf>
    <xf numFmtId="0" fontId="16" fillId="8" borderId="10" xfId="0" applyFont="1" applyFill="1" applyBorder="1" applyAlignment="1">
      <alignment horizontal="center" vertical="top" wrapText="1"/>
    </xf>
    <xf numFmtId="0" fontId="10" fillId="8" borderId="9" xfId="0" applyFont="1" applyFill="1" applyBorder="1" applyAlignment="1">
      <alignment horizontal="right" vertical="top" wrapText="1"/>
    </xf>
    <xf numFmtId="0" fontId="16" fillId="8" borderId="0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right" vertical="top" wrapText="1"/>
    </xf>
    <xf numFmtId="4" fontId="10" fillId="8" borderId="0" xfId="0" applyNumberFormat="1" applyFont="1" applyFill="1" applyBorder="1" applyAlignment="1">
      <alignment horizontal="right" vertical="top" wrapText="1"/>
    </xf>
    <xf numFmtId="0" fontId="10" fillId="8" borderId="10" xfId="0" applyFont="1" applyFill="1" applyBorder="1" applyAlignment="1">
      <alignment horizontal="right" vertical="top" wrapText="1"/>
    </xf>
    <xf numFmtId="0" fontId="10" fillId="8" borderId="11" xfId="0" applyFont="1" applyFill="1" applyBorder="1" applyAlignment="1">
      <alignment horizontal="right" vertical="top" wrapText="1"/>
    </xf>
    <xf numFmtId="0" fontId="10" fillId="8" borderId="12" xfId="0" applyFont="1" applyFill="1" applyBorder="1" applyAlignment="1">
      <alignment horizontal="right" vertical="top" wrapText="1"/>
    </xf>
    <xf numFmtId="4" fontId="10" fillId="8" borderId="12" xfId="0" applyNumberFormat="1" applyFont="1" applyFill="1" applyBorder="1" applyAlignment="1">
      <alignment horizontal="right" vertical="top" wrapText="1"/>
    </xf>
    <xf numFmtId="0" fontId="10" fillId="8" borderId="13" xfId="0" applyFont="1" applyFill="1" applyBorder="1" applyAlignment="1">
      <alignment horizontal="right" vertical="top" wrapText="1"/>
    </xf>
    <xf numFmtId="0" fontId="20" fillId="11" borderId="14" xfId="0" applyFont="1" applyFill="1" applyBorder="1" applyAlignment="1">
      <alignment horizontal="center" wrapText="1"/>
    </xf>
    <xf numFmtId="0" fontId="20" fillId="12" borderId="15" xfId="0" applyFont="1" applyFill="1" applyBorder="1"/>
    <xf numFmtId="0" fontId="20" fillId="12" borderId="16" xfId="0" applyFont="1" applyFill="1" applyBorder="1"/>
    <xf numFmtId="0" fontId="1" fillId="11" borderId="25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horizontal="right" vertical="top" wrapText="1"/>
    </xf>
    <xf numFmtId="0" fontId="16" fillId="8" borderId="6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right" vertical="top" wrapText="1"/>
    </xf>
    <xf numFmtId="4" fontId="5" fillId="0" borderId="45" xfId="0" applyNumberFormat="1" applyFont="1" applyFill="1" applyBorder="1" applyAlignment="1">
      <alignment horizontal="right" vertical="top" wrapText="1"/>
    </xf>
    <xf numFmtId="166" fontId="5" fillId="0" borderId="46" xfId="0" applyNumberFormat="1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left" vertical="top" wrapText="1"/>
    </xf>
    <xf numFmtId="166" fontId="5" fillId="0" borderId="21" xfId="0" applyNumberFormat="1" applyFont="1" applyFill="1" applyBorder="1" applyAlignment="1">
      <alignment horizontal="right" vertical="top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right" vertical="top" wrapText="1"/>
    </xf>
    <xf numFmtId="4" fontId="5" fillId="0" borderId="48" xfId="0" applyNumberFormat="1" applyFont="1" applyFill="1" applyBorder="1" applyAlignment="1">
      <alignment horizontal="right" vertical="top" wrapText="1"/>
    </xf>
    <xf numFmtId="166" fontId="5" fillId="0" borderId="49" xfId="0" applyNumberFormat="1" applyFont="1" applyFill="1" applyBorder="1" applyAlignment="1">
      <alignment horizontal="right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right" vertical="top" wrapText="1"/>
    </xf>
    <xf numFmtId="0" fontId="11" fillId="0" borderId="43" xfId="0" applyFont="1" applyFill="1" applyBorder="1" applyAlignment="1">
      <alignment horizontal="right" vertical="top" wrapText="1"/>
    </xf>
    <xf numFmtId="0" fontId="5" fillId="0" borderId="55" xfId="0" applyFont="1" applyFill="1" applyBorder="1" applyAlignment="1">
      <alignment horizontal="right" vertical="top" wrapText="1"/>
    </xf>
    <xf numFmtId="0" fontId="5" fillId="0" borderId="5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right" vertical="top" wrapText="1"/>
    </xf>
    <xf numFmtId="0" fontId="5" fillId="0" borderId="57" xfId="0" applyFont="1" applyFill="1" applyBorder="1" applyAlignment="1">
      <alignment horizontal="right" vertical="top" wrapText="1"/>
    </xf>
    <xf numFmtId="0" fontId="11" fillId="0" borderId="57" xfId="0" applyFont="1" applyFill="1" applyBorder="1" applyAlignment="1">
      <alignment horizontal="right" vertical="top" wrapText="1"/>
    </xf>
    <xf numFmtId="0" fontId="5" fillId="0" borderId="58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right" vertical="top" wrapText="1"/>
    </xf>
    <xf numFmtId="0" fontId="11" fillId="0" borderId="60" xfId="0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00600E94-C0AF-4AE5-B1E0-50A9287E78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0</xdr:rowOff>
    </xdr:from>
    <xdr:to>
      <xdr:col>0</xdr:col>
      <xdr:colOff>707571</xdr:colOff>
      <xdr:row>3</xdr:row>
      <xdr:rowOff>2355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F170294-FCAC-4D36-A302-9FE66B4E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0"/>
          <a:ext cx="598714" cy="60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0</xdr:rowOff>
    </xdr:from>
    <xdr:to>
      <xdr:col>0</xdr:col>
      <xdr:colOff>714638</xdr:colOff>
      <xdr:row>2</xdr:row>
      <xdr:rowOff>174171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1A6A81-E73B-42B3-9C6C-56F5F15D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8" y="0"/>
          <a:ext cx="605780" cy="566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60960</xdr:rowOff>
    </xdr:from>
    <xdr:to>
      <xdr:col>1</xdr:col>
      <xdr:colOff>109888</xdr:colOff>
      <xdr:row>3</xdr:row>
      <xdr:rowOff>176010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1EE2908-A8C2-435E-BCA6-8A815F87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60960"/>
          <a:ext cx="734728" cy="686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46968</xdr:rowOff>
    </xdr:from>
    <xdr:to>
      <xdr:col>1</xdr:col>
      <xdr:colOff>239485</xdr:colOff>
      <xdr:row>4</xdr:row>
      <xdr:rowOff>98721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F04DED-C27F-4890-A609-64EAE7ECF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968"/>
          <a:ext cx="870856" cy="813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0</xdr:col>
      <xdr:colOff>800100</xdr:colOff>
      <xdr:row>3</xdr:row>
      <xdr:rowOff>172015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036FB2-D22A-4376-8FB6-A9C0AE0D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45721"/>
          <a:ext cx="746760" cy="6977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137160</xdr:colOff>
      <xdr:row>0</xdr:row>
      <xdr:rowOff>9635</xdr:rowOff>
    </xdr:from>
    <xdr:ext cx="571500" cy="668604"/>
    <xdr:pic>
      <xdr:nvPicPr>
        <xdr:cNvPr id="5" name="Imagem 4">
          <a:extLst>
            <a:ext uri="{FF2B5EF4-FFF2-40B4-BE49-F238E27FC236}">
              <a16:creationId xmlns:a16="http://schemas.microsoft.com/office/drawing/2014/main" id="{CA6B804B-A75B-4CF8-B930-77483D0E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9635"/>
          <a:ext cx="571500" cy="66860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38100</xdr:rowOff>
    </xdr:from>
    <xdr:ext cx="571500" cy="668604"/>
    <xdr:pic>
      <xdr:nvPicPr>
        <xdr:cNvPr id="5" name="Imagem 4">
          <a:extLst>
            <a:ext uri="{FF2B5EF4-FFF2-40B4-BE49-F238E27FC236}">
              <a16:creationId xmlns:a16="http://schemas.microsoft.com/office/drawing/2014/main" id="{44AB8A6C-886D-4679-B4AF-AAA94D89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38100"/>
          <a:ext cx="571500" cy="66860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</xdr:rowOff>
    </xdr:from>
    <xdr:to>
      <xdr:col>0</xdr:col>
      <xdr:colOff>595957</xdr:colOff>
      <xdr:row>3</xdr:row>
      <xdr:rowOff>152401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C12F9A-BB83-4166-9C05-9B342BF5F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"/>
          <a:ext cx="504517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5"/>
  <sheetViews>
    <sheetView tabSelected="1" showWhiteSpace="0" zoomScale="70" zoomScaleNormal="70" workbookViewId="0">
      <selection activeCell="D11" sqref="D11"/>
    </sheetView>
  </sheetViews>
  <sheetFormatPr defaultRowHeight="13.8" x14ac:dyDescent="0.25"/>
  <cols>
    <col min="1" max="2" width="13" bestFit="1" customWidth="1"/>
    <col min="3" max="3" width="13.19921875" bestFit="1" customWidth="1"/>
    <col min="4" max="4" width="60" bestFit="1" customWidth="1"/>
    <col min="5" max="5" width="10.69921875" customWidth="1"/>
    <col min="6" max="10" width="13" style="20" bestFit="1" customWidth="1"/>
    <col min="11" max="15" width="13" bestFit="1" customWidth="1"/>
  </cols>
  <sheetData>
    <row r="1" spans="1:18" s="25" customFormat="1" ht="15.6" x14ac:dyDescent="0.25">
      <c r="A1" s="38"/>
      <c r="B1" s="29"/>
      <c r="C1" s="29"/>
      <c r="D1" s="29"/>
      <c r="E1" s="29"/>
      <c r="F1" s="29"/>
      <c r="G1" s="30"/>
      <c r="H1" s="31"/>
      <c r="I1" s="29"/>
      <c r="J1" s="56"/>
      <c r="K1" s="35"/>
      <c r="L1" s="35"/>
      <c r="M1" s="35"/>
      <c r="N1" s="35"/>
      <c r="O1" s="57" t="s">
        <v>1278</v>
      </c>
    </row>
    <row r="2" spans="1:18" s="25" customFormat="1" ht="15.6" x14ac:dyDescent="0.25">
      <c r="A2" s="26"/>
      <c r="B2" s="58"/>
      <c r="C2" s="58"/>
      <c r="D2" s="58"/>
      <c r="E2" s="58"/>
      <c r="F2" s="58"/>
      <c r="G2" s="59"/>
      <c r="H2" s="60"/>
      <c r="I2" s="58"/>
      <c r="J2" s="61"/>
      <c r="K2" s="62"/>
      <c r="L2" s="62"/>
      <c r="M2" s="62"/>
      <c r="N2" s="62"/>
      <c r="O2" s="27" t="s">
        <v>1279</v>
      </c>
    </row>
    <row r="3" spans="1:18" s="25" customFormat="1" ht="16.2" thickBot="1" x14ac:dyDescent="0.3">
      <c r="A3" s="249"/>
      <c r="B3" s="58"/>
      <c r="C3" s="58"/>
      <c r="D3" s="58"/>
      <c r="E3" s="58"/>
      <c r="F3" s="58"/>
      <c r="G3" s="59"/>
      <c r="H3" s="60"/>
      <c r="I3" s="58"/>
      <c r="J3" s="63"/>
      <c r="K3" s="62"/>
      <c r="L3" s="62"/>
      <c r="M3" s="62"/>
      <c r="N3" s="62"/>
      <c r="O3" s="252" t="s">
        <v>1280</v>
      </c>
    </row>
    <row r="4" spans="1:18" s="25" customFormat="1" x14ac:dyDescent="0.25">
      <c r="A4" s="253" t="s">
        <v>1281</v>
      </c>
      <c r="B4" s="254"/>
      <c r="C4" s="254"/>
      <c r="D4" s="254"/>
      <c r="E4" s="80" t="s">
        <v>1282</v>
      </c>
      <c r="F4" s="81" t="s">
        <v>1283</v>
      </c>
      <c r="G4" s="82"/>
      <c r="H4" s="257"/>
      <c r="I4" s="254"/>
      <c r="J4" s="254"/>
      <c r="K4" s="358"/>
      <c r="L4" s="359"/>
      <c r="M4" s="256"/>
      <c r="N4" s="262"/>
      <c r="O4" s="263"/>
      <c r="Q4" s="53"/>
    </row>
    <row r="5" spans="1:18" s="330" customFormat="1" ht="14.4" thickBot="1" x14ac:dyDescent="0.3">
      <c r="A5" s="76" t="s">
        <v>4230</v>
      </c>
      <c r="B5" s="58"/>
      <c r="C5" s="58"/>
      <c r="D5" s="58"/>
      <c r="E5" s="68">
        <v>0.20499999999999999</v>
      </c>
      <c r="F5" s="339">
        <v>0.70669999999999999</v>
      </c>
      <c r="G5" s="66"/>
      <c r="H5" s="60"/>
      <c r="I5" s="58"/>
      <c r="J5" s="58"/>
      <c r="K5" s="84"/>
      <c r="L5" s="76"/>
      <c r="M5" s="59"/>
      <c r="N5" s="62"/>
      <c r="O5" s="275"/>
      <c r="Q5" s="53"/>
    </row>
    <row r="6" spans="1:18" s="25" customFormat="1" ht="14.4" thickBot="1" x14ac:dyDescent="0.3">
      <c r="A6" s="352" t="s">
        <v>2822</v>
      </c>
      <c r="B6" s="353"/>
      <c r="C6" s="353"/>
      <c r="D6" s="354"/>
      <c r="E6" s="361">
        <v>0.24099999999999999</v>
      </c>
      <c r="F6" s="65" t="s">
        <v>1285</v>
      </c>
      <c r="G6" s="66"/>
      <c r="H6" s="60"/>
      <c r="I6" s="58"/>
      <c r="J6" s="58"/>
      <c r="K6" s="77"/>
      <c r="L6" s="77"/>
      <c r="M6" s="59"/>
      <c r="N6" s="62"/>
      <c r="O6" s="275"/>
    </row>
    <row r="7" spans="1:18" ht="14.4" thickBot="1" x14ac:dyDescent="0.3">
      <c r="A7" s="76" t="s">
        <v>1284</v>
      </c>
      <c r="B7" s="58"/>
      <c r="C7" s="58"/>
      <c r="D7" s="58"/>
      <c r="E7" s="77"/>
      <c r="F7" s="68">
        <v>1.1463000000000001</v>
      </c>
      <c r="G7" s="66"/>
      <c r="H7" s="60"/>
      <c r="I7" s="58"/>
      <c r="J7" s="58"/>
      <c r="K7" s="62"/>
      <c r="L7" s="62"/>
      <c r="M7" s="62"/>
      <c r="N7" s="62"/>
      <c r="O7" s="275"/>
      <c r="P7" s="20"/>
      <c r="Q7" s="20"/>
      <c r="R7" s="20"/>
    </row>
    <row r="8" spans="1:18" x14ac:dyDescent="0.25">
      <c r="A8" s="69" t="s">
        <v>2824</v>
      </c>
      <c r="B8" s="70"/>
      <c r="C8" s="70"/>
      <c r="D8" s="71"/>
      <c r="E8" s="77"/>
      <c r="F8" s="68"/>
      <c r="G8" s="66"/>
      <c r="H8" s="60"/>
      <c r="I8" s="58"/>
      <c r="J8" s="58"/>
      <c r="K8" s="62"/>
      <c r="L8" s="62"/>
      <c r="M8" s="62"/>
      <c r="N8" s="62"/>
      <c r="O8" s="275"/>
      <c r="P8" s="20"/>
      <c r="Q8" s="20"/>
      <c r="R8" s="20"/>
    </row>
    <row r="9" spans="1:18" ht="28.2" customHeight="1" thickBot="1" x14ac:dyDescent="0.3">
      <c r="A9" s="72"/>
      <c r="B9" s="73"/>
      <c r="C9" s="73"/>
      <c r="D9" s="74"/>
      <c r="E9" s="269"/>
      <c r="F9" s="269"/>
      <c r="G9" s="269"/>
      <c r="H9" s="73"/>
      <c r="I9" s="73"/>
      <c r="J9" s="360"/>
      <c r="K9" s="276"/>
      <c r="L9" s="276"/>
      <c r="M9" s="276"/>
      <c r="N9" s="276"/>
      <c r="O9" s="277"/>
      <c r="P9" s="20"/>
      <c r="Q9" s="20"/>
      <c r="R9" s="20"/>
    </row>
    <row r="10" spans="1:18" ht="21.6" thickBot="1" x14ac:dyDescent="0.45">
      <c r="A10" s="17" t="s">
        <v>1286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20"/>
      <c r="Q10" s="20"/>
      <c r="R10" s="20"/>
    </row>
    <row r="11" spans="1:18" ht="30" customHeight="1" thickBot="1" x14ac:dyDescent="0.3">
      <c r="A11" s="1"/>
      <c r="B11" s="1"/>
      <c r="C11" s="1"/>
      <c r="D11" s="1"/>
      <c r="E11" s="1"/>
      <c r="F11" s="21"/>
      <c r="G11" s="21"/>
      <c r="H11" s="113" t="s">
        <v>0</v>
      </c>
      <c r="I11" s="114"/>
      <c r="J11" s="115">
        <f>I14 + I32 + I49 + I81 + I98 + I110 + I113 + I144 + I151 + I160 + I163 + I166 + I179 + I181 + I208 + I319 + I429 + I448 + I456 + I465 + I473</f>
        <v>2684438.0399999996</v>
      </c>
      <c r="K11" s="1"/>
      <c r="L11" s="1"/>
      <c r="M11" s="113" t="s">
        <v>0</v>
      </c>
      <c r="N11" s="114"/>
      <c r="O11" s="115">
        <f>N14 + N32 + N49 + N81 + N98 + N110 + N113 + N144 + N151 + N160 + N163 + N166 + N179 + N181 + N208 + N319 + N429 + N448 + N456 + N465 + N473</f>
        <v>2713137.6500000004</v>
      </c>
      <c r="P11" s="20"/>
      <c r="Q11" s="20"/>
      <c r="R11" s="20"/>
    </row>
    <row r="12" spans="1:18" ht="19.95" customHeight="1" thickBot="1" x14ac:dyDescent="0.3">
      <c r="A12" s="1"/>
      <c r="B12" s="1"/>
      <c r="C12" s="1"/>
      <c r="D12" s="1"/>
      <c r="E12" s="1"/>
      <c r="F12" s="21"/>
      <c r="G12" s="21"/>
      <c r="H12" s="144" t="s">
        <v>1</v>
      </c>
      <c r="I12" s="145"/>
      <c r="J12" s="146">
        <v>0.20499999999999999</v>
      </c>
      <c r="K12" s="1"/>
      <c r="L12" s="1"/>
      <c r="M12" s="147" t="s">
        <v>1</v>
      </c>
      <c r="N12" s="147"/>
      <c r="O12" s="148">
        <v>0.24099999999999999</v>
      </c>
      <c r="P12" s="20"/>
      <c r="Q12" s="20"/>
      <c r="R12" s="20"/>
    </row>
    <row r="13" spans="1:18" ht="30" customHeight="1" thickBot="1" x14ac:dyDescent="0.3">
      <c r="A13" s="362" t="s">
        <v>2</v>
      </c>
      <c r="B13" s="363" t="s">
        <v>3</v>
      </c>
      <c r="C13" s="364" t="s">
        <v>4</v>
      </c>
      <c r="D13" s="364" t="s">
        <v>5</v>
      </c>
      <c r="E13" s="365" t="s">
        <v>6</v>
      </c>
      <c r="F13" s="300" t="s">
        <v>7</v>
      </c>
      <c r="G13" s="300" t="s">
        <v>8</v>
      </c>
      <c r="H13" s="300" t="s">
        <v>9</v>
      </c>
      <c r="I13" s="300" t="s">
        <v>10</v>
      </c>
      <c r="J13" s="300" t="s">
        <v>11</v>
      </c>
      <c r="K13" s="363" t="s">
        <v>7</v>
      </c>
      <c r="L13" s="363" t="s">
        <v>8</v>
      </c>
      <c r="M13" s="363" t="s">
        <v>9</v>
      </c>
      <c r="N13" s="363" t="s">
        <v>10</v>
      </c>
      <c r="O13" s="367" t="s">
        <v>11</v>
      </c>
    </row>
    <row r="14" spans="1:18" ht="24" customHeight="1" thickBot="1" x14ac:dyDescent="0.3">
      <c r="A14" s="104" t="s">
        <v>12</v>
      </c>
      <c r="B14" s="105" t="s">
        <v>13</v>
      </c>
      <c r="C14" s="105"/>
      <c r="D14" s="105" t="s">
        <v>14</v>
      </c>
      <c r="E14" s="106"/>
      <c r="F14" s="107">
        <v>1</v>
      </c>
      <c r="G14" s="107" t="s">
        <v>15</v>
      </c>
      <c r="H14" s="108">
        <f>I15 + I26 + I28 + I30</f>
        <v>232240.97000000003</v>
      </c>
      <c r="I14" s="108">
        <f t="shared" ref="I14:I77" si="0">TRUNC(F14 * H14,2)</f>
        <v>232240.97</v>
      </c>
      <c r="J14" s="109">
        <f>I14 / J11</f>
        <v>8.6513812775503671E-2</v>
      </c>
      <c r="K14" s="110">
        <v>1</v>
      </c>
      <c r="L14" s="110" t="s">
        <v>15</v>
      </c>
      <c r="M14" s="111">
        <f>N15 + N26 + N28 + N30</f>
        <v>230771.47</v>
      </c>
      <c r="N14" s="111">
        <f t="shared" ref="N14:N77" si="1">TRUNC(K14 * M14,2)</f>
        <v>230771.47</v>
      </c>
      <c r="O14" s="112">
        <f>N14 / O11</f>
        <v>8.5057044562409118E-2</v>
      </c>
    </row>
    <row r="15" spans="1:18" ht="24" customHeight="1" thickBot="1" x14ac:dyDescent="0.3">
      <c r="A15" s="104" t="s">
        <v>16</v>
      </c>
      <c r="B15" s="105" t="s">
        <v>13</v>
      </c>
      <c r="C15" s="105"/>
      <c r="D15" s="105" t="s">
        <v>17</v>
      </c>
      <c r="E15" s="106"/>
      <c r="F15" s="107">
        <v>1</v>
      </c>
      <c r="G15" s="107" t="s">
        <v>15</v>
      </c>
      <c r="H15" s="108">
        <f>I16 + I17 + I18 + I19 + I20 + I21 + I22 + I23 + I24 + I25</f>
        <v>130089.07</v>
      </c>
      <c r="I15" s="108">
        <f t="shared" si="0"/>
        <v>130089.07</v>
      </c>
      <c r="J15" s="109">
        <f>I15 / J11</f>
        <v>4.8460447982625082E-2</v>
      </c>
      <c r="K15" s="110">
        <v>1</v>
      </c>
      <c r="L15" s="110" t="s">
        <v>15</v>
      </c>
      <c r="M15" s="111">
        <f>N16 + N17 + N18 + N19 + N20 + N21 + N22 + N23 + N24 + N25</f>
        <v>131548.62</v>
      </c>
      <c r="N15" s="111">
        <f t="shared" si="1"/>
        <v>131548.62</v>
      </c>
      <c r="O15" s="112">
        <f>N15 / O11</f>
        <v>4.84857891379009E-2</v>
      </c>
    </row>
    <row r="16" spans="1:18" s="6" customFormat="1" ht="25.95" customHeight="1" x14ac:dyDescent="0.25">
      <c r="A16" s="116" t="s">
        <v>18</v>
      </c>
      <c r="B16" s="117" t="s">
        <v>19</v>
      </c>
      <c r="C16" s="117" t="s">
        <v>20</v>
      </c>
      <c r="D16" s="117" t="s">
        <v>21</v>
      </c>
      <c r="E16" s="118" t="s">
        <v>22</v>
      </c>
      <c r="F16" s="119">
        <v>12</v>
      </c>
      <c r="G16" s="120">
        <v>984.67</v>
      </c>
      <c r="H16" s="120">
        <f>TRUNC(TRUNC(G16 * J12, 2) + G16, 2)</f>
        <v>1186.52</v>
      </c>
      <c r="I16" s="120">
        <f t="shared" si="0"/>
        <v>14238.24</v>
      </c>
      <c r="J16" s="121">
        <f>I16 / J11</f>
        <v>5.3039927865125925E-3</v>
      </c>
      <c r="K16" s="122">
        <v>12</v>
      </c>
      <c r="L16" s="123">
        <v>979.47</v>
      </c>
      <c r="M16" s="123">
        <f>TRUNC(TRUNC(L16 * O12, 2) + L16, 2)</f>
        <v>1215.52</v>
      </c>
      <c r="N16" s="123">
        <f t="shared" si="1"/>
        <v>14586.24</v>
      </c>
      <c r="O16" s="124">
        <f>N16 / O11</f>
        <v>5.3761518513445114E-3</v>
      </c>
    </row>
    <row r="17" spans="1:15" s="6" customFormat="1" ht="39" customHeight="1" x14ac:dyDescent="0.25">
      <c r="A17" s="125" t="s">
        <v>23</v>
      </c>
      <c r="B17" s="23" t="s">
        <v>24</v>
      </c>
      <c r="C17" s="23" t="s">
        <v>20</v>
      </c>
      <c r="D17" s="23" t="s">
        <v>25</v>
      </c>
      <c r="E17" s="24" t="s">
        <v>26</v>
      </c>
      <c r="F17" s="3">
        <v>16</v>
      </c>
      <c r="G17" s="4">
        <v>257.13</v>
      </c>
      <c r="H17" s="4">
        <f>TRUNC(TRUNC(G17 * J12, 2) + G17, 2)</f>
        <v>309.83999999999997</v>
      </c>
      <c r="I17" s="4">
        <f t="shared" si="0"/>
        <v>4957.4399999999996</v>
      </c>
      <c r="J17" s="5">
        <f>I17 / J11</f>
        <v>1.8467328826855696E-3</v>
      </c>
      <c r="K17" s="126">
        <v>16</v>
      </c>
      <c r="L17" s="127">
        <v>253.91</v>
      </c>
      <c r="M17" s="127">
        <f>TRUNC(TRUNC(L17 * O12, 2) + L17, 2)</f>
        <v>315.10000000000002</v>
      </c>
      <c r="N17" s="127">
        <f t="shared" si="1"/>
        <v>5041.6000000000004</v>
      </c>
      <c r="O17" s="128">
        <f>N17 / O11</f>
        <v>1.8582175511810098E-3</v>
      </c>
    </row>
    <row r="18" spans="1:15" s="6" customFormat="1" ht="25.95" customHeight="1" x14ac:dyDescent="0.25">
      <c r="A18" s="125" t="s">
        <v>27</v>
      </c>
      <c r="B18" s="23" t="s">
        <v>28</v>
      </c>
      <c r="C18" s="23" t="s">
        <v>20</v>
      </c>
      <c r="D18" s="23" t="s">
        <v>29</v>
      </c>
      <c r="E18" s="24" t="s">
        <v>30</v>
      </c>
      <c r="F18" s="3">
        <v>12</v>
      </c>
      <c r="G18" s="4">
        <v>1054.51</v>
      </c>
      <c r="H18" s="4">
        <f>TRUNC(TRUNC(G18 * J12, 2) + G18, 2)</f>
        <v>1270.68</v>
      </c>
      <c r="I18" s="4">
        <f t="shared" si="0"/>
        <v>15248.16</v>
      </c>
      <c r="J18" s="5">
        <f>I18 / J11</f>
        <v>5.6802056045964847E-3</v>
      </c>
      <c r="K18" s="126">
        <v>12</v>
      </c>
      <c r="L18" s="127">
        <v>1054.51</v>
      </c>
      <c r="M18" s="127">
        <f>TRUNC(TRUNC(L18 * O12, 2) + L18, 2)</f>
        <v>1308.6400000000001</v>
      </c>
      <c r="N18" s="127">
        <f t="shared" si="1"/>
        <v>15703.68</v>
      </c>
      <c r="O18" s="128">
        <f>N18 / O11</f>
        <v>5.7880144783660345E-3</v>
      </c>
    </row>
    <row r="19" spans="1:15" s="6" customFormat="1" ht="24" customHeight="1" x14ac:dyDescent="0.25">
      <c r="A19" s="125" t="s">
        <v>31</v>
      </c>
      <c r="B19" s="23" t="s">
        <v>32</v>
      </c>
      <c r="C19" s="23" t="s">
        <v>20</v>
      </c>
      <c r="D19" s="23" t="s">
        <v>33</v>
      </c>
      <c r="E19" s="24" t="s">
        <v>26</v>
      </c>
      <c r="F19" s="3">
        <v>20</v>
      </c>
      <c r="G19" s="4">
        <v>1169.08</v>
      </c>
      <c r="H19" s="4">
        <f>TRUNC(TRUNC(G19 * J12, 2) + G19, 2)</f>
        <v>1408.74</v>
      </c>
      <c r="I19" s="4">
        <f t="shared" si="0"/>
        <v>28174.799999999999</v>
      </c>
      <c r="J19" s="5">
        <f>I19 / J11</f>
        <v>1.0495604510208775E-2</v>
      </c>
      <c r="K19" s="126">
        <v>20</v>
      </c>
      <c r="L19" s="127">
        <v>1122.26</v>
      </c>
      <c r="M19" s="127">
        <f>TRUNC(TRUNC(L19 * O12, 2) + L19, 2)</f>
        <v>1392.72</v>
      </c>
      <c r="N19" s="127">
        <f t="shared" si="1"/>
        <v>27854.400000000001</v>
      </c>
      <c r="O19" s="128">
        <f>N19 / O11</f>
        <v>1.0266489796417073E-2</v>
      </c>
    </row>
    <row r="20" spans="1:15" s="6" customFormat="1" ht="52.05" customHeight="1" x14ac:dyDescent="0.25">
      <c r="A20" s="125" t="s">
        <v>34</v>
      </c>
      <c r="B20" s="23" t="s">
        <v>35</v>
      </c>
      <c r="C20" s="23" t="s">
        <v>36</v>
      </c>
      <c r="D20" s="23" t="s">
        <v>37</v>
      </c>
      <c r="E20" s="24" t="s">
        <v>38</v>
      </c>
      <c r="F20" s="3">
        <v>1</v>
      </c>
      <c r="G20" s="4">
        <v>708.87</v>
      </c>
      <c r="H20" s="4">
        <f>TRUNC(TRUNC(G20 * J12, 2) + G20, 2)</f>
        <v>854.18</v>
      </c>
      <c r="I20" s="4">
        <f t="shared" si="0"/>
        <v>854.18</v>
      </c>
      <c r="J20" s="5">
        <f>I20 / J11</f>
        <v>3.181969511950442E-4</v>
      </c>
      <c r="K20" s="126">
        <v>1</v>
      </c>
      <c r="L20" s="127">
        <v>703.88</v>
      </c>
      <c r="M20" s="127">
        <f>TRUNC(TRUNC(L20 * O12, 2) + L20, 2)</f>
        <v>873.51</v>
      </c>
      <c r="N20" s="127">
        <f t="shared" si="1"/>
        <v>873.51</v>
      </c>
      <c r="O20" s="128">
        <f>N20 / O11</f>
        <v>3.2195565160507054E-4</v>
      </c>
    </row>
    <row r="21" spans="1:15" s="6" customFormat="1" ht="25.95" customHeight="1" x14ac:dyDescent="0.25">
      <c r="A21" s="125" t="s">
        <v>39</v>
      </c>
      <c r="B21" s="23" t="s">
        <v>40</v>
      </c>
      <c r="C21" s="23" t="s">
        <v>36</v>
      </c>
      <c r="D21" s="23" t="s">
        <v>41</v>
      </c>
      <c r="E21" s="24" t="s">
        <v>38</v>
      </c>
      <c r="F21" s="3">
        <v>1</v>
      </c>
      <c r="G21" s="4">
        <v>133.63</v>
      </c>
      <c r="H21" s="4">
        <f>TRUNC(TRUNC(G21 * J12, 2) + G21, 2)</f>
        <v>161.02000000000001</v>
      </c>
      <c r="I21" s="4">
        <f t="shared" si="0"/>
        <v>161.02000000000001</v>
      </c>
      <c r="J21" s="5">
        <f>I21 / J11</f>
        <v>5.9982758998602191E-5</v>
      </c>
      <c r="K21" s="126">
        <v>1</v>
      </c>
      <c r="L21" s="127">
        <v>132.32</v>
      </c>
      <c r="M21" s="127">
        <f>TRUNC(TRUNC(L21 * O12, 2) + L21, 2)</f>
        <v>164.2</v>
      </c>
      <c r="N21" s="127">
        <f t="shared" si="1"/>
        <v>164.2</v>
      </c>
      <c r="O21" s="128">
        <f>N21 / O11</f>
        <v>6.0520335191987024E-5</v>
      </c>
    </row>
    <row r="22" spans="1:15" s="6" customFormat="1" ht="39" customHeight="1" x14ac:dyDescent="0.25">
      <c r="A22" s="125" t="s">
        <v>42</v>
      </c>
      <c r="B22" s="23" t="s">
        <v>43</v>
      </c>
      <c r="C22" s="23" t="s">
        <v>36</v>
      </c>
      <c r="D22" s="23" t="s">
        <v>44</v>
      </c>
      <c r="E22" s="24" t="s">
        <v>38</v>
      </c>
      <c r="F22" s="3">
        <v>1</v>
      </c>
      <c r="G22" s="4">
        <v>2108.52</v>
      </c>
      <c r="H22" s="4">
        <f>TRUNC(TRUNC(G22 * J12, 2) + G22, 2)</f>
        <v>2540.7600000000002</v>
      </c>
      <c r="I22" s="4">
        <f t="shared" si="0"/>
        <v>2540.7600000000002</v>
      </c>
      <c r="J22" s="5">
        <f>I22 / J11</f>
        <v>9.4647742363239667E-4</v>
      </c>
      <c r="K22" s="126">
        <v>1</v>
      </c>
      <c r="L22" s="127">
        <v>2077.29</v>
      </c>
      <c r="M22" s="127">
        <f>TRUNC(TRUNC(L22 * O12, 2) + L22, 2)</f>
        <v>2577.91</v>
      </c>
      <c r="N22" s="127">
        <f t="shared" si="1"/>
        <v>2577.91</v>
      </c>
      <c r="O22" s="128">
        <f>N22 / O11</f>
        <v>9.5015820520569585E-4</v>
      </c>
    </row>
    <row r="23" spans="1:15" s="6" customFormat="1" ht="39" customHeight="1" x14ac:dyDescent="0.25">
      <c r="A23" s="125" t="s">
        <v>45</v>
      </c>
      <c r="B23" s="23" t="s">
        <v>46</v>
      </c>
      <c r="C23" s="23" t="s">
        <v>36</v>
      </c>
      <c r="D23" s="23" t="s">
        <v>47</v>
      </c>
      <c r="E23" s="24" t="s">
        <v>26</v>
      </c>
      <c r="F23" s="3">
        <v>6</v>
      </c>
      <c r="G23" s="4">
        <v>468.77</v>
      </c>
      <c r="H23" s="4">
        <f>TRUNC(TRUNC(G23 * J12, 2) + G23, 2)</f>
        <v>564.86</v>
      </c>
      <c r="I23" s="4">
        <f t="shared" si="0"/>
        <v>3389.16</v>
      </c>
      <c r="J23" s="5">
        <f>I23 / J11</f>
        <v>1.262521223995172E-3</v>
      </c>
      <c r="K23" s="126">
        <v>6</v>
      </c>
      <c r="L23" s="127">
        <v>466.35</v>
      </c>
      <c r="M23" s="127">
        <f>TRUNC(TRUNC(L23 * O12, 2) + L23, 2)</f>
        <v>578.74</v>
      </c>
      <c r="N23" s="127">
        <f t="shared" si="1"/>
        <v>3472.44</v>
      </c>
      <c r="O23" s="128">
        <f>N23 / O11</f>
        <v>1.279861344300021E-3</v>
      </c>
    </row>
    <row r="24" spans="1:15" s="6" customFormat="1" ht="39" customHeight="1" x14ac:dyDescent="0.25">
      <c r="A24" s="125" t="s">
        <v>48</v>
      </c>
      <c r="B24" s="23" t="s">
        <v>49</v>
      </c>
      <c r="C24" s="23" t="s">
        <v>20</v>
      </c>
      <c r="D24" s="23" t="s">
        <v>50</v>
      </c>
      <c r="E24" s="24" t="s">
        <v>51</v>
      </c>
      <c r="F24" s="3">
        <v>120</v>
      </c>
      <c r="G24" s="4">
        <v>113.07</v>
      </c>
      <c r="H24" s="4">
        <f>TRUNC(TRUNC(G24 * J12, 2) + G24, 2)</f>
        <v>136.24</v>
      </c>
      <c r="I24" s="4">
        <f t="shared" si="0"/>
        <v>16348.8</v>
      </c>
      <c r="J24" s="5">
        <f>I24 / J11</f>
        <v>6.0902132052934261E-3</v>
      </c>
      <c r="K24" s="126">
        <v>120</v>
      </c>
      <c r="L24" s="127">
        <v>112.3</v>
      </c>
      <c r="M24" s="127">
        <f>TRUNC(TRUNC(L24 * O12, 2) + L24, 2)</f>
        <v>139.36000000000001</v>
      </c>
      <c r="N24" s="127">
        <f t="shared" si="1"/>
        <v>16723.2</v>
      </c>
      <c r="O24" s="128">
        <f>N24 / O11</f>
        <v>6.1637860504423717E-3</v>
      </c>
    </row>
    <row r="25" spans="1:15" s="6" customFormat="1" ht="24" customHeight="1" thickBot="1" x14ac:dyDescent="0.3">
      <c r="A25" s="129" t="s">
        <v>52</v>
      </c>
      <c r="B25" s="90" t="s">
        <v>53</v>
      </c>
      <c r="C25" s="90" t="s">
        <v>36</v>
      </c>
      <c r="D25" s="90" t="s">
        <v>54</v>
      </c>
      <c r="E25" s="91" t="s">
        <v>26</v>
      </c>
      <c r="F25" s="92">
        <v>382.58</v>
      </c>
      <c r="G25" s="93">
        <v>95.83</v>
      </c>
      <c r="H25" s="93">
        <f>TRUNC(TRUNC(G25 * J12, 2) + G25, 2)</f>
        <v>115.47</v>
      </c>
      <c r="I25" s="93">
        <f t="shared" si="0"/>
        <v>44176.51</v>
      </c>
      <c r="J25" s="94">
        <f>I25 / J11</f>
        <v>1.6456520635507017E-2</v>
      </c>
      <c r="K25" s="95">
        <v>382.58</v>
      </c>
      <c r="L25" s="96">
        <v>93.84</v>
      </c>
      <c r="M25" s="96">
        <f>TRUNC(TRUNC(L25 * O12, 2) + L25, 2)</f>
        <v>116.45</v>
      </c>
      <c r="N25" s="96">
        <f t="shared" si="1"/>
        <v>44551.44</v>
      </c>
      <c r="O25" s="130">
        <f>N25 / O11</f>
        <v>1.6420633873847131E-2</v>
      </c>
    </row>
    <row r="26" spans="1:15" ht="24" customHeight="1" thickBot="1" x14ac:dyDescent="0.3">
      <c r="A26" s="42" t="s">
        <v>55</v>
      </c>
      <c r="B26" s="43" t="s">
        <v>13</v>
      </c>
      <c r="C26" s="43"/>
      <c r="D26" s="43" t="s">
        <v>56</v>
      </c>
      <c r="E26" s="86"/>
      <c r="F26" s="44">
        <v>1</v>
      </c>
      <c r="G26" s="44" t="s">
        <v>15</v>
      </c>
      <c r="H26" s="45">
        <f>I27</f>
        <v>70588.509999999995</v>
      </c>
      <c r="I26" s="45">
        <f t="shared" si="0"/>
        <v>70588.509999999995</v>
      </c>
      <c r="J26" s="47">
        <f>I26 / J11</f>
        <v>2.6295451393618309E-2</v>
      </c>
      <c r="K26" s="87">
        <v>1</v>
      </c>
      <c r="L26" s="87" t="s">
        <v>15</v>
      </c>
      <c r="M26" s="88">
        <f>N27</f>
        <v>67538.880000000005</v>
      </c>
      <c r="N26" s="88">
        <f t="shared" si="1"/>
        <v>67538.880000000005</v>
      </c>
      <c r="O26" s="89">
        <f>N26 / O11</f>
        <v>2.4893274397633308E-2</v>
      </c>
    </row>
    <row r="27" spans="1:15" s="6" customFormat="1" ht="25.95" customHeight="1" thickBot="1" x14ac:dyDescent="0.3">
      <c r="A27" s="131" t="s">
        <v>57</v>
      </c>
      <c r="B27" s="97" t="s">
        <v>58</v>
      </c>
      <c r="C27" s="97" t="s">
        <v>36</v>
      </c>
      <c r="D27" s="97" t="s">
        <v>59</v>
      </c>
      <c r="E27" s="98" t="s">
        <v>60</v>
      </c>
      <c r="F27" s="99">
        <v>2.4</v>
      </c>
      <c r="G27" s="100">
        <v>24408.2</v>
      </c>
      <c r="H27" s="100">
        <f>TRUNC(TRUNC(G27 * J12, 2) + G27, 2)</f>
        <v>29411.88</v>
      </c>
      <c r="I27" s="100">
        <f t="shared" si="0"/>
        <v>70588.509999999995</v>
      </c>
      <c r="J27" s="101">
        <f>I27 / J11</f>
        <v>2.6295451393618309E-2</v>
      </c>
      <c r="K27" s="102">
        <v>2.4</v>
      </c>
      <c r="L27" s="103">
        <v>22676.23</v>
      </c>
      <c r="M27" s="103">
        <f>TRUNC(TRUNC(L27 * O12, 2) + L27, 2)</f>
        <v>28141.200000000001</v>
      </c>
      <c r="N27" s="103">
        <f t="shared" si="1"/>
        <v>67538.880000000005</v>
      </c>
      <c r="O27" s="132">
        <f>N27 / O11</f>
        <v>2.4893274397633308E-2</v>
      </c>
    </row>
    <row r="28" spans="1:15" ht="24" customHeight="1" thickBot="1" x14ac:dyDescent="0.3">
      <c r="A28" s="42" t="s">
        <v>61</v>
      </c>
      <c r="B28" s="43" t="s">
        <v>13</v>
      </c>
      <c r="C28" s="43"/>
      <c r="D28" s="43" t="s">
        <v>62</v>
      </c>
      <c r="E28" s="86"/>
      <c r="F28" s="44">
        <v>1</v>
      </c>
      <c r="G28" s="44" t="s">
        <v>15</v>
      </c>
      <c r="H28" s="45">
        <f>I29</f>
        <v>8779.14</v>
      </c>
      <c r="I28" s="45">
        <f t="shared" si="0"/>
        <v>8779.14</v>
      </c>
      <c r="J28" s="47">
        <f>I28 / J11</f>
        <v>3.2703828023536727E-3</v>
      </c>
      <c r="K28" s="87">
        <v>1</v>
      </c>
      <c r="L28" s="87" t="s">
        <v>15</v>
      </c>
      <c r="M28" s="88">
        <f>N29</f>
        <v>8552.2800000000007</v>
      </c>
      <c r="N28" s="88">
        <f t="shared" si="1"/>
        <v>8552.2800000000007</v>
      </c>
      <c r="O28" s="89">
        <f>N28 / O11</f>
        <v>3.1521732780494935E-3</v>
      </c>
    </row>
    <row r="29" spans="1:15" s="6" customFormat="1" ht="24" customHeight="1" thickBot="1" x14ac:dyDescent="0.3">
      <c r="A29" s="131" t="s">
        <v>63</v>
      </c>
      <c r="B29" s="97" t="s">
        <v>64</v>
      </c>
      <c r="C29" s="97" t="s">
        <v>20</v>
      </c>
      <c r="D29" s="97" t="s">
        <v>65</v>
      </c>
      <c r="E29" s="98" t="s">
        <v>38</v>
      </c>
      <c r="F29" s="99">
        <v>1</v>
      </c>
      <c r="G29" s="100">
        <v>7285.6</v>
      </c>
      <c r="H29" s="100">
        <f>TRUNC(TRUNC(G29 * J12, 2) + G29, 2)</f>
        <v>8779.14</v>
      </c>
      <c r="I29" s="100">
        <f t="shared" si="0"/>
        <v>8779.14</v>
      </c>
      <c r="J29" s="101">
        <f>I29 / J11</f>
        <v>3.2703828023536727E-3</v>
      </c>
      <c r="K29" s="102">
        <v>1</v>
      </c>
      <c r="L29" s="103">
        <v>6891.45</v>
      </c>
      <c r="M29" s="103">
        <f>TRUNC(TRUNC(L29 * O12, 2) + L29, 2)</f>
        <v>8552.2800000000007</v>
      </c>
      <c r="N29" s="103">
        <f t="shared" si="1"/>
        <v>8552.2800000000007</v>
      </c>
      <c r="O29" s="132">
        <f>N29 / O11</f>
        <v>3.1521732780494935E-3</v>
      </c>
    </row>
    <row r="30" spans="1:15" ht="24" customHeight="1" thickBot="1" x14ac:dyDescent="0.3">
      <c r="A30" s="42" t="s">
        <v>66</v>
      </c>
      <c r="B30" s="43" t="s">
        <v>13</v>
      </c>
      <c r="C30" s="43"/>
      <c r="D30" s="43" t="s">
        <v>67</v>
      </c>
      <c r="E30" s="86"/>
      <c r="F30" s="44">
        <v>1</v>
      </c>
      <c r="G30" s="44" t="s">
        <v>15</v>
      </c>
      <c r="H30" s="45">
        <f>I31</f>
        <v>22784.25</v>
      </c>
      <c r="I30" s="45">
        <f t="shared" si="0"/>
        <v>22784.25</v>
      </c>
      <c r="J30" s="47">
        <f>I30 / J11</f>
        <v>8.4875305969066075E-3</v>
      </c>
      <c r="K30" s="87">
        <v>1</v>
      </c>
      <c r="L30" s="87" t="s">
        <v>15</v>
      </c>
      <c r="M30" s="88">
        <f>N31</f>
        <v>23131.69</v>
      </c>
      <c r="N30" s="88">
        <f t="shared" si="1"/>
        <v>23131.69</v>
      </c>
      <c r="O30" s="89">
        <f>N30 / O11</f>
        <v>8.5258077488254216E-3</v>
      </c>
    </row>
    <row r="31" spans="1:15" s="6" customFormat="1" ht="64.95" customHeight="1" thickBot="1" x14ac:dyDescent="0.3">
      <c r="A31" s="131" t="s">
        <v>68</v>
      </c>
      <c r="B31" s="97" t="s">
        <v>69</v>
      </c>
      <c r="C31" s="97" t="s">
        <v>20</v>
      </c>
      <c r="D31" s="97" t="s">
        <v>70</v>
      </c>
      <c r="E31" s="98" t="s">
        <v>71</v>
      </c>
      <c r="F31" s="99">
        <v>668.16</v>
      </c>
      <c r="G31" s="100">
        <v>28.3</v>
      </c>
      <c r="H31" s="100">
        <f>TRUNC(TRUNC(G31 * J12, 2) + G31, 2)</f>
        <v>34.1</v>
      </c>
      <c r="I31" s="100">
        <f t="shared" si="0"/>
        <v>22784.25</v>
      </c>
      <c r="J31" s="101">
        <f>I31 / J11</f>
        <v>8.4875305969066075E-3</v>
      </c>
      <c r="K31" s="102">
        <v>668.16</v>
      </c>
      <c r="L31" s="103">
        <v>27.9</v>
      </c>
      <c r="M31" s="103">
        <f>TRUNC(TRUNC(L31 * O12, 2) + L31, 2)</f>
        <v>34.619999999999997</v>
      </c>
      <c r="N31" s="103">
        <f t="shared" si="1"/>
        <v>23131.69</v>
      </c>
      <c r="O31" s="132">
        <f>N31 / O11</f>
        <v>8.5258077488254216E-3</v>
      </c>
    </row>
    <row r="32" spans="1:15" ht="24" customHeight="1" thickBot="1" x14ac:dyDescent="0.3">
      <c r="A32" s="42" t="s">
        <v>72</v>
      </c>
      <c r="B32" s="43" t="s">
        <v>13</v>
      </c>
      <c r="C32" s="43"/>
      <c r="D32" s="43" t="s">
        <v>73</v>
      </c>
      <c r="E32" s="86"/>
      <c r="F32" s="44">
        <v>1</v>
      </c>
      <c r="G32" s="44" t="s">
        <v>15</v>
      </c>
      <c r="H32" s="45">
        <f>I33 + I34 + I35 + I36 + I37 + I38 + I39 + I40 + I41 + I42 + I43 + I44 + I45 + I46 + I47 + I48</f>
        <v>268480.83999999997</v>
      </c>
      <c r="I32" s="45">
        <f t="shared" si="0"/>
        <v>268480.84000000003</v>
      </c>
      <c r="J32" s="47">
        <f>I32 / J11</f>
        <v>0.10001379655609413</v>
      </c>
      <c r="K32" s="87">
        <v>1</v>
      </c>
      <c r="L32" s="87" t="s">
        <v>15</v>
      </c>
      <c r="M32" s="88">
        <f>N33 + N34 + N35 + N36 + N37 + N38 + N39 + N40 + N41 + N42 + N43 + N44 + N45 + N46 + N47 + N48</f>
        <v>271023.71999999997</v>
      </c>
      <c r="N32" s="88">
        <f t="shared" si="1"/>
        <v>271023.71999999997</v>
      </c>
      <c r="O32" s="89">
        <f>N32 / O11</f>
        <v>9.989309609853371E-2</v>
      </c>
    </row>
    <row r="33" spans="1:15" s="6" customFormat="1" ht="39" customHeight="1" x14ac:dyDescent="0.25">
      <c r="A33" s="133" t="s">
        <v>74</v>
      </c>
      <c r="B33" s="7" t="s">
        <v>75</v>
      </c>
      <c r="C33" s="7" t="s">
        <v>36</v>
      </c>
      <c r="D33" s="7" t="s">
        <v>76</v>
      </c>
      <c r="E33" s="8" t="s">
        <v>77</v>
      </c>
      <c r="F33" s="11">
        <v>135.65</v>
      </c>
      <c r="G33" s="12">
        <v>70.180000000000007</v>
      </c>
      <c r="H33" s="12">
        <f>TRUNC(TRUNC(G33 * J12, 2) + G33, 2)</f>
        <v>84.56</v>
      </c>
      <c r="I33" s="12">
        <f t="shared" si="0"/>
        <v>11470.56</v>
      </c>
      <c r="J33" s="13">
        <f>I33 / J11</f>
        <v>4.272983704254169E-3</v>
      </c>
      <c r="K33" s="9">
        <v>135.65</v>
      </c>
      <c r="L33" s="10">
        <v>67.92</v>
      </c>
      <c r="M33" s="10">
        <f>TRUNC(TRUNC(L33 * O12, 2) + L33, 2)</f>
        <v>84.28</v>
      </c>
      <c r="N33" s="10">
        <f t="shared" si="1"/>
        <v>11432.58</v>
      </c>
      <c r="O33" s="134">
        <f>N33 / O11</f>
        <v>4.2137854671693486E-3</v>
      </c>
    </row>
    <row r="34" spans="1:15" s="6" customFormat="1" ht="64.95" customHeight="1" x14ac:dyDescent="0.25">
      <c r="A34" s="125" t="s">
        <v>78</v>
      </c>
      <c r="B34" s="23" t="s">
        <v>79</v>
      </c>
      <c r="C34" s="23" t="s">
        <v>36</v>
      </c>
      <c r="D34" s="23" t="s">
        <v>80</v>
      </c>
      <c r="E34" s="24" t="s">
        <v>51</v>
      </c>
      <c r="F34" s="3">
        <v>190.69</v>
      </c>
      <c r="G34" s="4">
        <v>13.01</v>
      </c>
      <c r="H34" s="4">
        <f>TRUNC(TRUNC(G34 * J12, 2) + G34, 2)</f>
        <v>15.67</v>
      </c>
      <c r="I34" s="4">
        <f t="shared" si="0"/>
        <v>2988.11</v>
      </c>
      <c r="J34" s="5">
        <f>I34 / J11</f>
        <v>1.1131231026662103E-3</v>
      </c>
      <c r="K34" s="126">
        <v>190.69</v>
      </c>
      <c r="L34" s="127">
        <v>12.71</v>
      </c>
      <c r="M34" s="127">
        <f>TRUNC(TRUNC(L34 * O12, 2) + L34, 2)</f>
        <v>15.77</v>
      </c>
      <c r="N34" s="127">
        <f t="shared" si="1"/>
        <v>3007.18</v>
      </c>
      <c r="O34" s="128">
        <f>N34 / O11</f>
        <v>1.1083772325373906E-3</v>
      </c>
    </row>
    <row r="35" spans="1:15" s="6" customFormat="1" ht="24" customHeight="1" x14ac:dyDescent="0.25">
      <c r="A35" s="125" t="s">
        <v>81</v>
      </c>
      <c r="B35" s="23" t="s">
        <v>82</v>
      </c>
      <c r="C35" s="23" t="s">
        <v>36</v>
      </c>
      <c r="D35" s="23" t="s">
        <v>83</v>
      </c>
      <c r="E35" s="24" t="s">
        <v>51</v>
      </c>
      <c r="F35" s="3">
        <v>47.67</v>
      </c>
      <c r="G35" s="4">
        <v>95.92</v>
      </c>
      <c r="H35" s="4">
        <f>TRUNC(TRUNC(G35 * J12, 2) + G35, 2)</f>
        <v>115.58</v>
      </c>
      <c r="I35" s="4">
        <f t="shared" si="0"/>
        <v>5509.69</v>
      </c>
      <c r="J35" s="5">
        <f>I35 / J11</f>
        <v>2.0524556417029468E-3</v>
      </c>
      <c r="K35" s="126">
        <v>47.67</v>
      </c>
      <c r="L35" s="127">
        <v>90.9</v>
      </c>
      <c r="M35" s="127">
        <f>TRUNC(TRUNC(L35 * O12, 2) + L35, 2)</f>
        <v>112.8</v>
      </c>
      <c r="N35" s="127">
        <f t="shared" si="1"/>
        <v>5377.17</v>
      </c>
      <c r="O35" s="128">
        <f>N35 / O11</f>
        <v>1.9819009182965707E-3</v>
      </c>
    </row>
    <row r="36" spans="1:15" s="6" customFormat="1" ht="39" customHeight="1" x14ac:dyDescent="0.25">
      <c r="A36" s="125" t="s">
        <v>84</v>
      </c>
      <c r="B36" s="23" t="s">
        <v>85</v>
      </c>
      <c r="C36" s="23" t="s">
        <v>36</v>
      </c>
      <c r="D36" s="23" t="s">
        <v>86</v>
      </c>
      <c r="E36" s="24" t="s">
        <v>51</v>
      </c>
      <c r="F36" s="3">
        <v>63.85</v>
      </c>
      <c r="G36" s="4">
        <v>192.32</v>
      </c>
      <c r="H36" s="4">
        <f>TRUNC(TRUNC(G36 * J12, 2) + G36, 2)</f>
        <v>231.74</v>
      </c>
      <c r="I36" s="4">
        <f t="shared" si="0"/>
        <v>14796.59</v>
      </c>
      <c r="J36" s="5">
        <f>I36 / J11</f>
        <v>5.5119879019446478E-3</v>
      </c>
      <c r="K36" s="126">
        <v>63.85</v>
      </c>
      <c r="L36" s="127">
        <v>188.84</v>
      </c>
      <c r="M36" s="127">
        <f>TRUNC(TRUNC(L36 * O12, 2) + L36, 2)</f>
        <v>234.35</v>
      </c>
      <c r="N36" s="127">
        <f t="shared" si="1"/>
        <v>14963.24</v>
      </c>
      <c r="O36" s="128">
        <f>N36 / O11</f>
        <v>5.5151053614990739E-3</v>
      </c>
    </row>
    <row r="37" spans="1:15" s="6" customFormat="1" ht="39" customHeight="1" x14ac:dyDescent="0.25">
      <c r="A37" s="125" t="s">
        <v>87</v>
      </c>
      <c r="B37" s="23" t="s">
        <v>88</v>
      </c>
      <c r="C37" s="23" t="s">
        <v>36</v>
      </c>
      <c r="D37" s="23" t="s">
        <v>89</v>
      </c>
      <c r="E37" s="24" t="s">
        <v>26</v>
      </c>
      <c r="F37" s="3">
        <v>465.2</v>
      </c>
      <c r="G37" s="4">
        <v>88.03</v>
      </c>
      <c r="H37" s="4">
        <f>TRUNC(TRUNC(G37 * J12, 2) + G37, 2)</f>
        <v>106.07</v>
      </c>
      <c r="I37" s="4">
        <f t="shared" si="0"/>
        <v>49343.76</v>
      </c>
      <c r="J37" s="5">
        <f>I37 / J11</f>
        <v>1.8381411403334161E-2</v>
      </c>
      <c r="K37" s="126">
        <v>465.2</v>
      </c>
      <c r="L37" s="127">
        <v>84.92</v>
      </c>
      <c r="M37" s="127">
        <f>TRUNC(TRUNC(L37 * O12, 2) + L37, 2)</f>
        <v>105.38</v>
      </c>
      <c r="N37" s="127">
        <f t="shared" si="1"/>
        <v>49022.77</v>
      </c>
      <c r="O37" s="128">
        <f>N37 / O11</f>
        <v>1.8068663047744737E-2</v>
      </c>
    </row>
    <row r="38" spans="1:15" s="6" customFormat="1" ht="25.95" customHeight="1" x14ac:dyDescent="0.25">
      <c r="A38" s="125" t="s">
        <v>90</v>
      </c>
      <c r="B38" s="23" t="s">
        <v>91</v>
      </c>
      <c r="C38" s="23" t="s">
        <v>36</v>
      </c>
      <c r="D38" s="23" t="s">
        <v>92</v>
      </c>
      <c r="E38" s="24" t="s">
        <v>93</v>
      </c>
      <c r="F38" s="3">
        <v>536</v>
      </c>
      <c r="G38" s="4">
        <v>20.059999999999999</v>
      </c>
      <c r="H38" s="4">
        <f>TRUNC(TRUNC(G38 * J12, 2) + G38, 2)</f>
        <v>24.17</v>
      </c>
      <c r="I38" s="4">
        <f t="shared" si="0"/>
        <v>12955.12</v>
      </c>
      <c r="J38" s="5">
        <f>I38 / J11</f>
        <v>4.8260082024467223E-3</v>
      </c>
      <c r="K38" s="126">
        <v>536</v>
      </c>
      <c r="L38" s="127">
        <v>19.41</v>
      </c>
      <c r="M38" s="127">
        <f>TRUNC(TRUNC(L38 * O12, 2) + L38, 2)</f>
        <v>24.08</v>
      </c>
      <c r="N38" s="127">
        <f t="shared" si="1"/>
        <v>12906.88</v>
      </c>
      <c r="O38" s="128">
        <f>N38 / O11</f>
        <v>4.7571784645721888E-3</v>
      </c>
    </row>
    <row r="39" spans="1:15" s="6" customFormat="1" ht="25.95" customHeight="1" x14ac:dyDescent="0.25">
      <c r="A39" s="125" t="s">
        <v>94</v>
      </c>
      <c r="B39" s="23" t="s">
        <v>95</v>
      </c>
      <c r="C39" s="23" t="s">
        <v>36</v>
      </c>
      <c r="D39" s="23" t="s">
        <v>96</v>
      </c>
      <c r="E39" s="24" t="s">
        <v>93</v>
      </c>
      <c r="F39" s="3">
        <v>41.3</v>
      </c>
      <c r="G39" s="4">
        <v>17.72</v>
      </c>
      <c r="H39" s="4">
        <f>TRUNC(TRUNC(G39 * J12, 2) + G39, 2)</f>
        <v>21.35</v>
      </c>
      <c r="I39" s="4">
        <f t="shared" si="0"/>
        <v>881.75</v>
      </c>
      <c r="J39" s="5">
        <f>I39 / J11</f>
        <v>3.2846725715449934E-4</v>
      </c>
      <c r="K39" s="126">
        <v>41.3</v>
      </c>
      <c r="L39" s="127">
        <v>17.239999999999998</v>
      </c>
      <c r="M39" s="127">
        <f>TRUNC(TRUNC(L39 * O12, 2) + L39, 2)</f>
        <v>21.39</v>
      </c>
      <c r="N39" s="127">
        <f t="shared" si="1"/>
        <v>883.4</v>
      </c>
      <c r="O39" s="128">
        <f>N39 / O11</f>
        <v>3.2560087764069021E-4</v>
      </c>
    </row>
    <row r="40" spans="1:15" s="6" customFormat="1" ht="25.95" customHeight="1" x14ac:dyDescent="0.25">
      <c r="A40" s="125" t="s">
        <v>97</v>
      </c>
      <c r="B40" s="23" t="s">
        <v>98</v>
      </c>
      <c r="C40" s="23" t="s">
        <v>36</v>
      </c>
      <c r="D40" s="23" t="s">
        <v>99</v>
      </c>
      <c r="E40" s="24" t="s">
        <v>93</v>
      </c>
      <c r="F40" s="3">
        <v>395.2</v>
      </c>
      <c r="G40" s="4">
        <v>15.71</v>
      </c>
      <c r="H40" s="4">
        <f>TRUNC(TRUNC(G40 * J12, 2) + G40, 2)</f>
        <v>18.93</v>
      </c>
      <c r="I40" s="4">
        <f t="shared" si="0"/>
        <v>7481.13</v>
      </c>
      <c r="J40" s="5">
        <f>I40 / J11</f>
        <v>2.786851433531318E-3</v>
      </c>
      <c r="K40" s="126">
        <v>395.2</v>
      </c>
      <c r="L40" s="127">
        <v>15.35</v>
      </c>
      <c r="M40" s="127">
        <f>TRUNC(TRUNC(L40 * O12, 2) + L40, 2)</f>
        <v>19.04</v>
      </c>
      <c r="N40" s="127">
        <f t="shared" si="1"/>
        <v>7524.6</v>
      </c>
      <c r="O40" s="128">
        <f>N40 / O11</f>
        <v>2.7733941180610572E-3</v>
      </c>
    </row>
    <row r="41" spans="1:15" s="6" customFormat="1" ht="25.95" customHeight="1" x14ac:dyDescent="0.25">
      <c r="A41" s="125" t="s">
        <v>100</v>
      </c>
      <c r="B41" s="23" t="s">
        <v>101</v>
      </c>
      <c r="C41" s="23" t="s">
        <v>36</v>
      </c>
      <c r="D41" s="23" t="s">
        <v>102</v>
      </c>
      <c r="E41" s="24" t="s">
        <v>93</v>
      </c>
      <c r="F41" s="3">
        <v>2221</v>
      </c>
      <c r="G41" s="4">
        <v>13.59</v>
      </c>
      <c r="H41" s="4">
        <f>TRUNC(TRUNC(G41 * J12, 2) + G41, 2)</f>
        <v>16.37</v>
      </c>
      <c r="I41" s="4">
        <f t="shared" si="0"/>
        <v>36357.769999999997</v>
      </c>
      <c r="J41" s="5">
        <f>I41 / J11</f>
        <v>1.3543903587359388E-2</v>
      </c>
      <c r="K41" s="126">
        <v>2221</v>
      </c>
      <c r="L41" s="127">
        <v>13.31</v>
      </c>
      <c r="M41" s="127">
        <f>TRUNC(TRUNC(L41 * O12, 2) + L41, 2)</f>
        <v>16.510000000000002</v>
      </c>
      <c r="N41" s="127">
        <f t="shared" si="1"/>
        <v>36668.71</v>
      </c>
      <c r="O41" s="128">
        <f>N41 / O11</f>
        <v>1.3515241292678237E-2</v>
      </c>
    </row>
    <row r="42" spans="1:15" s="6" customFormat="1" ht="39" customHeight="1" x14ac:dyDescent="0.25">
      <c r="A42" s="125" t="s">
        <v>103</v>
      </c>
      <c r="B42" s="23" t="s">
        <v>104</v>
      </c>
      <c r="C42" s="23" t="s">
        <v>36</v>
      </c>
      <c r="D42" s="23" t="s">
        <v>105</v>
      </c>
      <c r="E42" s="24" t="s">
        <v>93</v>
      </c>
      <c r="F42" s="3">
        <v>425.3</v>
      </c>
      <c r="G42" s="4">
        <v>10.29</v>
      </c>
      <c r="H42" s="4">
        <f>TRUNC(TRUNC(G42 * J12, 2) + G42, 2)</f>
        <v>12.39</v>
      </c>
      <c r="I42" s="4">
        <f t="shared" si="0"/>
        <v>5269.46</v>
      </c>
      <c r="J42" s="5">
        <f>I42 / J11</f>
        <v>1.9629657758835815E-3</v>
      </c>
      <c r="K42" s="126">
        <v>425.3</v>
      </c>
      <c r="L42" s="127">
        <v>10.130000000000001</v>
      </c>
      <c r="M42" s="127">
        <f>TRUNC(TRUNC(L42 * O12, 2) + L42, 2)</f>
        <v>12.57</v>
      </c>
      <c r="N42" s="127">
        <f t="shared" si="1"/>
        <v>5346.02</v>
      </c>
      <c r="O42" s="128">
        <f>N42 / O11</f>
        <v>1.9704197463036935E-3</v>
      </c>
    </row>
    <row r="43" spans="1:15" s="6" customFormat="1" ht="39" customHeight="1" x14ac:dyDescent="0.25">
      <c r="A43" s="125" t="s">
        <v>106</v>
      </c>
      <c r="B43" s="23" t="s">
        <v>107</v>
      </c>
      <c r="C43" s="23" t="s">
        <v>36</v>
      </c>
      <c r="D43" s="23" t="s">
        <v>108</v>
      </c>
      <c r="E43" s="24" t="s">
        <v>93</v>
      </c>
      <c r="F43" s="3">
        <v>531.5</v>
      </c>
      <c r="G43" s="4">
        <v>9.59</v>
      </c>
      <c r="H43" s="4">
        <f>TRUNC(TRUNC(G43 * J12, 2) + G43, 2)</f>
        <v>11.55</v>
      </c>
      <c r="I43" s="4">
        <f t="shared" si="0"/>
        <v>6138.82</v>
      </c>
      <c r="J43" s="5">
        <f>I43 / J11</f>
        <v>2.2868175418941689E-3</v>
      </c>
      <c r="K43" s="126">
        <v>531.5</v>
      </c>
      <c r="L43" s="127">
        <v>9.49</v>
      </c>
      <c r="M43" s="127">
        <f>TRUNC(TRUNC(L43 * O12, 2) + L43, 2)</f>
        <v>11.77</v>
      </c>
      <c r="N43" s="127">
        <f t="shared" si="1"/>
        <v>6255.75</v>
      </c>
      <c r="O43" s="128">
        <f>N43 / O11</f>
        <v>2.3057252550382026E-3</v>
      </c>
    </row>
    <row r="44" spans="1:15" s="6" customFormat="1" ht="39" customHeight="1" x14ac:dyDescent="0.25">
      <c r="A44" s="125" t="s">
        <v>109</v>
      </c>
      <c r="B44" s="23" t="s">
        <v>110</v>
      </c>
      <c r="C44" s="23" t="s">
        <v>36</v>
      </c>
      <c r="D44" s="23" t="s">
        <v>111</v>
      </c>
      <c r="E44" s="24" t="s">
        <v>51</v>
      </c>
      <c r="F44" s="3">
        <v>76.2</v>
      </c>
      <c r="G44" s="4">
        <v>756.66</v>
      </c>
      <c r="H44" s="4">
        <f>TRUNC(TRUNC(G44 * J12, 2) + G44, 2)</f>
        <v>911.77</v>
      </c>
      <c r="I44" s="4">
        <f t="shared" si="0"/>
        <v>69476.87</v>
      </c>
      <c r="J44" s="5">
        <f>I44 / J11</f>
        <v>2.5881346101026048E-2</v>
      </c>
      <c r="K44" s="126">
        <v>76.2</v>
      </c>
      <c r="L44" s="127">
        <v>755.46</v>
      </c>
      <c r="M44" s="127">
        <f>TRUNC(TRUNC(L44 * O12, 2) + L44, 2)</f>
        <v>937.52</v>
      </c>
      <c r="N44" s="127">
        <f t="shared" si="1"/>
        <v>71439.02</v>
      </c>
      <c r="O44" s="128">
        <f>N44 / O11</f>
        <v>2.6330776103453503E-2</v>
      </c>
    </row>
    <row r="45" spans="1:15" s="6" customFormat="1" ht="25.95" customHeight="1" x14ac:dyDescent="0.25">
      <c r="A45" s="125" t="s">
        <v>112</v>
      </c>
      <c r="B45" s="23" t="s">
        <v>113</v>
      </c>
      <c r="C45" s="23" t="s">
        <v>36</v>
      </c>
      <c r="D45" s="23" t="s">
        <v>114</v>
      </c>
      <c r="E45" s="24" t="s">
        <v>51</v>
      </c>
      <c r="F45" s="3">
        <v>347.81</v>
      </c>
      <c r="G45" s="4">
        <v>1.4</v>
      </c>
      <c r="H45" s="4">
        <f>TRUNC(TRUNC(G45 * J12, 2) + G45, 2)</f>
        <v>1.68</v>
      </c>
      <c r="I45" s="4">
        <f t="shared" si="0"/>
        <v>584.32000000000005</v>
      </c>
      <c r="J45" s="5">
        <f>I45 / J11</f>
        <v>2.1766939347946364E-4</v>
      </c>
      <c r="K45" s="126">
        <v>347.81</v>
      </c>
      <c r="L45" s="127">
        <v>1.37</v>
      </c>
      <c r="M45" s="127">
        <f>TRUNC(TRUNC(L45 * O12, 2) + L45, 2)</f>
        <v>1.7</v>
      </c>
      <c r="N45" s="127">
        <f t="shared" si="1"/>
        <v>591.27</v>
      </c>
      <c r="O45" s="128">
        <f>N45 / O11</f>
        <v>2.1792849323365511E-4</v>
      </c>
    </row>
    <row r="46" spans="1:15" s="6" customFormat="1" ht="25.95" customHeight="1" x14ac:dyDescent="0.25">
      <c r="A46" s="125" t="s">
        <v>115</v>
      </c>
      <c r="B46" s="23" t="s">
        <v>116</v>
      </c>
      <c r="C46" s="23" t="s">
        <v>36</v>
      </c>
      <c r="D46" s="23" t="s">
        <v>117</v>
      </c>
      <c r="E46" s="24" t="s">
        <v>51</v>
      </c>
      <c r="F46" s="3">
        <v>284.54000000000002</v>
      </c>
      <c r="G46" s="4">
        <v>27.66</v>
      </c>
      <c r="H46" s="4">
        <f>TRUNC(TRUNC(G46 * J12, 2) + G46, 2)</f>
        <v>33.33</v>
      </c>
      <c r="I46" s="4">
        <f t="shared" si="0"/>
        <v>9483.7099999999991</v>
      </c>
      <c r="J46" s="5">
        <f>I46 / J11</f>
        <v>3.5328474185978981E-3</v>
      </c>
      <c r="K46" s="126">
        <v>284.54000000000002</v>
      </c>
      <c r="L46" s="127">
        <v>26.36</v>
      </c>
      <c r="M46" s="127">
        <f>TRUNC(TRUNC(L46 * O12, 2) + L46, 2)</f>
        <v>32.71</v>
      </c>
      <c r="N46" s="127">
        <f t="shared" si="1"/>
        <v>9307.2999999999993</v>
      </c>
      <c r="O46" s="128">
        <f>N46 / O11</f>
        <v>3.4304562468476297E-3</v>
      </c>
    </row>
    <row r="47" spans="1:15" s="6" customFormat="1" ht="25.95" customHeight="1" x14ac:dyDescent="0.25">
      <c r="A47" s="125" t="s">
        <v>118</v>
      </c>
      <c r="B47" s="23" t="s">
        <v>119</v>
      </c>
      <c r="C47" s="23" t="s">
        <v>36</v>
      </c>
      <c r="D47" s="23" t="s">
        <v>120</v>
      </c>
      <c r="E47" s="24" t="s">
        <v>26</v>
      </c>
      <c r="F47" s="3">
        <v>463.02</v>
      </c>
      <c r="G47" s="4">
        <v>46.95</v>
      </c>
      <c r="H47" s="4">
        <f>TRUNC(TRUNC(G47 * J12, 2) + G47, 2)</f>
        <v>56.57</v>
      </c>
      <c r="I47" s="4">
        <f t="shared" si="0"/>
        <v>26193.040000000001</v>
      </c>
      <c r="J47" s="5">
        <f>I47 / J11</f>
        <v>9.7573643383477033E-3</v>
      </c>
      <c r="K47" s="126">
        <v>463.02</v>
      </c>
      <c r="L47" s="127">
        <v>46.1</v>
      </c>
      <c r="M47" s="127">
        <f>TRUNC(TRUNC(L47 * O12, 2) + L47, 2)</f>
        <v>57.21</v>
      </c>
      <c r="N47" s="127">
        <f t="shared" si="1"/>
        <v>26489.37</v>
      </c>
      <c r="O47" s="128">
        <f>N47 / O11</f>
        <v>9.7633712023420544E-3</v>
      </c>
    </row>
    <row r="48" spans="1:15" s="6" customFormat="1" ht="24" customHeight="1" thickBot="1" x14ac:dyDescent="0.3">
      <c r="A48" s="129" t="s">
        <v>121</v>
      </c>
      <c r="B48" s="90" t="s">
        <v>122</v>
      </c>
      <c r="C48" s="90" t="s">
        <v>20</v>
      </c>
      <c r="D48" s="90" t="s">
        <v>123</v>
      </c>
      <c r="E48" s="91" t="s">
        <v>51</v>
      </c>
      <c r="F48" s="92">
        <v>76.2</v>
      </c>
      <c r="G48" s="93">
        <v>104.01</v>
      </c>
      <c r="H48" s="93">
        <f>TRUNC(TRUNC(G48 * J12, 2) + G48, 2)</f>
        <v>125.33</v>
      </c>
      <c r="I48" s="93">
        <f t="shared" si="0"/>
        <v>9550.14</v>
      </c>
      <c r="J48" s="94">
        <f>I48 / J11</f>
        <v>3.5575937524711877E-3</v>
      </c>
      <c r="K48" s="95">
        <v>76.2</v>
      </c>
      <c r="L48" s="96">
        <v>103.73</v>
      </c>
      <c r="M48" s="96">
        <f>TRUNC(TRUNC(L48 * O12, 2) + L48, 2)</f>
        <v>128.72</v>
      </c>
      <c r="N48" s="96">
        <f t="shared" si="1"/>
        <v>9808.4599999999991</v>
      </c>
      <c r="O48" s="130">
        <f>N48 / O11</f>
        <v>3.6151722711156944E-3</v>
      </c>
    </row>
    <row r="49" spans="1:15" ht="24" customHeight="1" thickBot="1" x14ac:dyDescent="0.3">
      <c r="A49" s="42" t="s">
        <v>124</v>
      </c>
      <c r="B49" s="43" t="s">
        <v>13</v>
      </c>
      <c r="C49" s="43"/>
      <c r="D49" s="43" t="s">
        <v>125</v>
      </c>
      <c r="E49" s="86"/>
      <c r="F49" s="44">
        <v>1</v>
      </c>
      <c r="G49" s="44" t="s">
        <v>15</v>
      </c>
      <c r="H49" s="45">
        <f>I50 + I58 + I69</f>
        <v>402211.47</v>
      </c>
      <c r="I49" s="45">
        <f t="shared" si="0"/>
        <v>402211.47</v>
      </c>
      <c r="J49" s="47">
        <f>I49 / J11</f>
        <v>0.14983078916583972</v>
      </c>
      <c r="K49" s="87">
        <v>1</v>
      </c>
      <c r="L49" s="87" t="s">
        <v>15</v>
      </c>
      <c r="M49" s="88">
        <f>N50 + N58 + N69</f>
        <v>408074.22</v>
      </c>
      <c r="N49" s="88">
        <f t="shared" si="1"/>
        <v>408074.22</v>
      </c>
      <c r="O49" s="89">
        <f>N49 / O11</f>
        <v>0.15040675138616719</v>
      </c>
    </row>
    <row r="50" spans="1:15" ht="24" customHeight="1" thickBot="1" x14ac:dyDescent="0.3">
      <c r="A50" s="42" t="s">
        <v>126</v>
      </c>
      <c r="B50" s="43" t="s">
        <v>13</v>
      </c>
      <c r="C50" s="43"/>
      <c r="D50" s="43" t="s">
        <v>127</v>
      </c>
      <c r="E50" s="86"/>
      <c r="F50" s="44">
        <v>1</v>
      </c>
      <c r="G50" s="44" t="s">
        <v>15</v>
      </c>
      <c r="H50" s="45">
        <f>I51 + I52 + I53 + I54 + I55 + I56 + I57</f>
        <v>59232.639999999992</v>
      </c>
      <c r="I50" s="45">
        <f t="shared" si="0"/>
        <v>59232.639999999999</v>
      </c>
      <c r="J50" s="47">
        <f>I50 / J11</f>
        <v>2.2065191715134543E-2</v>
      </c>
      <c r="K50" s="87">
        <v>1</v>
      </c>
      <c r="L50" s="87" t="s">
        <v>15</v>
      </c>
      <c r="M50" s="88">
        <f>N51 + N52 + N53 + N54 + N55 + N56 + N57</f>
        <v>60060.130000000005</v>
      </c>
      <c r="N50" s="88">
        <f t="shared" si="1"/>
        <v>60060.13</v>
      </c>
      <c r="O50" s="89">
        <f>N50 / O11</f>
        <v>2.2136779532730303E-2</v>
      </c>
    </row>
    <row r="51" spans="1:15" s="6" customFormat="1" ht="52.05" customHeight="1" x14ac:dyDescent="0.25">
      <c r="A51" s="133" t="s">
        <v>128</v>
      </c>
      <c r="B51" s="7" t="s">
        <v>129</v>
      </c>
      <c r="C51" s="7" t="s">
        <v>36</v>
      </c>
      <c r="D51" s="7" t="s">
        <v>130</v>
      </c>
      <c r="E51" s="8" t="s">
        <v>26</v>
      </c>
      <c r="F51" s="11">
        <v>263.8</v>
      </c>
      <c r="G51" s="12">
        <v>77.23</v>
      </c>
      <c r="H51" s="12">
        <f>TRUNC(TRUNC(G51 * J12, 2) + G51, 2)</f>
        <v>93.06</v>
      </c>
      <c r="I51" s="12">
        <f t="shared" si="0"/>
        <v>24549.22</v>
      </c>
      <c r="J51" s="13">
        <f>I51 / J11</f>
        <v>9.1450127118597995E-3</v>
      </c>
      <c r="K51" s="9">
        <v>263.8</v>
      </c>
      <c r="L51" s="10">
        <v>75.27</v>
      </c>
      <c r="M51" s="10">
        <f>TRUNC(TRUNC(L51 * O12, 2) + L51, 2)</f>
        <v>93.41</v>
      </c>
      <c r="N51" s="10">
        <f t="shared" si="1"/>
        <v>24641.55</v>
      </c>
      <c r="O51" s="134">
        <f>N51 / O11</f>
        <v>9.0823073425706936E-3</v>
      </c>
    </row>
    <row r="52" spans="1:15" s="6" customFormat="1" ht="39" customHeight="1" x14ac:dyDescent="0.25">
      <c r="A52" s="125" t="s">
        <v>131</v>
      </c>
      <c r="B52" s="23" t="s">
        <v>132</v>
      </c>
      <c r="C52" s="23" t="s">
        <v>36</v>
      </c>
      <c r="D52" s="23" t="s">
        <v>133</v>
      </c>
      <c r="E52" s="24" t="s">
        <v>93</v>
      </c>
      <c r="F52" s="3">
        <v>621.1</v>
      </c>
      <c r="G52" s="4">
        <v>10.37</v>
      </c>
      <c r="H52" s="4">
        <f>TRUNC(TRUNC(G52 * J12, 2) + G52, 2)</f>
        <v>12.49</v>
      </c>
      <c r="I52" s="4">
        <f t="shared" si="0"/>
        <v>7757.53</v>
      </c>
      <c r="J52" s="5">
        <f>I52 / J11</f>
        <v>2.8898152553373893E-3</v>
      </c>
      <c r="K52" s="126">
        <v>621.1</v>
      </c>
      <c r="L52" s="127">
        <v>10.28</v>
      </c>
      <c r="M52" s="127">
        <f>TRUNC(TRUNC(L52 * O12, 2) + L52, 2)</f>
        <v>12.75</v>
      </c>
      <c r="N52" s="127">
        <f t="shared" si="1"/>
        <v>7919.02</v>
      </c>
      <c r="O52" s="128">
        <f>N52 / O11</f>
        <v>2.9187682386848301E-3</v>
      </c>
    </row>
    <row r="53" spans="1:15" s="6" customFormat="1" ht="39" customHeight="1" x14ac:dyDescent="0.25">
      <c r="A53" s="125" t="s">
        <v>134</v>
      </c>
      <c r="B53" s="23" t="s">
        <v>135</v>
      </c>
      <c r="C53" s="23" t="s">
        <v>36</v>
      </c>
      <c r="D53" s="23" t="s">
        <v>136</v>
      </c>
      <c r="E53" s="24" t="s">
        <v>93</v>
      </c>
      <c r="F53" s="3">
        <v>165.1</v>
      </c>
      <c r="G53" s="4">
        <v>8.65</v>
      </c>
      <c r="H53" s="4">
        <f>TRUNC(TRUNC(G53 * J12, 2) + G53, 2)</f>
        <v>10.42</v>
      </c>
      <c r="I53" s="4">
        <f t="shared" si="0"/>
        <v>1720.34</v>
      </c>
      <c r="J53" s="5">
        <f>I53 / J11</f>
        <v>6.4085666138153827E-4</v>
      </c>
      <c r="K53" s="126">
        <v>165.1</v>
      </c>
      <c r="L53" s="127">
        <v>8.59</v>
      </c>
      <c r="M53" s="127">
        <f>TRUNC(TRUNC(L53 * O12, 2) + L53, 2)</f>
        <v>10.66</v>
      </c>
      <c r="N53" s="127">
        <f t="shared" si="1"/>
        <v>1759.96</v>
      </c>
      <c r="O53" s="128">
        <f>N53 / O11</f>
        <v>6.486806889432977E-4</v>
      </c>
    </row>
    <row r="54" spans="1:15" s="6" customFormat="1" ht="39" customHeight="1" x14ac:dyDescent="0.25">
      <c r="A54" s="125" t="s">
        <v>137</v>
      </c>
      <c r="B54" s="23" t="s">
        <v>138</v>
      </c>
      <c r="C54" s="23" t="s">
        <v>36</v>
      </c>
      <c r="D54" s="23" t="s">
        <v>139</v>
      </c>
      <c r="E54" s="24" t="s">
        <v>93</v>
      </c>
      <c r="F54" s="3">
        <v>176</v>
      </c>
      <c r="G54" s="4">
        <v>8.31</v>
      </c>
      <c r="H54" s="4">
        <f>TRUNC(TRUNC(G54 * J12, 2) + G54, 2)</f>
        <v>10.01</v>
      </c>
      <c r="I54" s="4">
        <f t="shared" si="0"/>
        <v>1761.76</v>
      </c>
      <c r="J54" s="5">
        <f>I54 / J11</f>
        <v>6.5628633395464786E-4</v>
      </c>
      <c r="K54" s="126">
        <v>176</v>
      </c>
      <c r="L54" s="127">
        <v>8.27</v>
      </c>
      <c r="M54" s="127">
        <f>TRUNC(TRUNC(L54 * O12, 2) + L54, 2)</f>
        <v>10.26</v>
      </c>
      <c r="N54" s="127">
        <f t="shared" si="1"/>
        <v>1805.76</v>
      </c>
      <c r="O54" s="128">
        <f>N54 / O11</f>
        <v>6.6556151325385191E-4</v>
      </c>
    </row>
    <row r="55" spans="1:15" s="6" customFormat="1" ht="39" customHeight="1" x14ac:dyDescent="0.25">
      <c r="A55" s="125" t="s">
        <v>140</v>
      </c>
      <c r="B55" s="23" t="s">
        <v>141</v>
      </c>
      <c r="C55" s="23" t="s">
        <v>36</v>
      </c>
      <c r="D55" s="23" t="s">
        <v>142</v>
      </c>
      <c r="E55" s="24" t="s">
        <v>93</v>
      </c>
      <c r="F55" s="3">
        <v>391.4</v>
      </c>
      <c r="G55" s="4">
        <v>13.76</v>
      </c>
      <c r="H55" s="4">
        <f>TRUNC(TRUNC(G55 * J12, 2) + G55, 2)</f>
        <v>16.579999999999998</v>
      </c>
      <c r="I55" s="4">
        <f t="shared" si="0"/>
        <v>6489.41</v>
      </c>
      <c r="J55" s="5">
        <f>I55 / J11</f>
        <v>2.4174184329469571E-3</v>
      </c>
      <c r="K55" s="126">
        <v>391.4</v>
      </c>
      <c r="L55" s="127">
        <v>13.45</v>
      </c>
      <c r="M55" s="127">
        <f>TRUNC(TRUNC(L55 * O12, 2) + L55, 2)</f>
        <v>16.690000000000001</v>
      </c>
      <c r="N55" s="127">
        <f t="shared" si="1"/>
        <v>6532.46</v>
      </c>
      <c r="O55" s="128">
        <f>N55 / O11</f>
        <v>2.4077141828760511E-3</v>
      </c>
    </row>
    <row r="56" spans="1:15" s="6" customFormat="1" ht="39" customHeight="1" x14ac:dyDescent="0.25">
      <c r="A56" s="125" t="s">
        <v>143</v>
      </c>
      <c r="B56" s="23" t="s">
        <v>144</v>
      </c>
      <c r="C56" s="23" t="s">
        <v>20</v>
      </c>
      <c r="D56" s="23" t="s">
        <v>145</v>
      </c>
      <c r="E56" s="24" t="s">
        <v>51</v>
      </c>
      <c r="F56" s="3">
        <v>17.399999999999999</v>
      </c>
      <c r="G56" s="4">
        <v>704.62</v>
      </c>
      <c r="H56" s="4">
        <f>TRUNC(TRUNC(G56 * J12, 2) + G56, 2)</f>
        <v>849.06</v>
      </c>
      <c r="I56" s="4">
        <f t="shared" si="0"/>
        <v>14773.64</v>
      </c>
      <c r="J56" s="5">
        <f>I56 / J11</f>
        <v>5.5034386265812273E-3</v>
      </c>
      <c r="K56" s="126">
        <v>17.399999999999999</v>
      </c>
      <c r="L56" s="127">
        <v>702.15</v>
      </c>
      <c r="M56" s="127">
        <f>TRUNC(TRUNC(L56 * O12, 2) + L56, 2)</f>
        <v>871.36</v>
      </c>
      <c r="N56" s="127">
        <f t="shared" si="1"/>
        <v>15161.66</v>
      </c>
      <c r="O56" s="128">
        <f>N56 / O11</f>
        <v>5.5882383999204749E-3</v>
      </c>
    </row>
    <row r="57" spans="1:15" s="6" customFormat="1" ht="24" customHeight="1" thickBot="1" x14ac:dyDescent="0.3">
      <c r="A57" s="129" t="s">
        <v>146</v>
      </c>
      <c r="B57" s="90" t="s">
        <v>122</v>
      </c>
      <c r="C57" s="90" t="s">
        <v>20</v>
      </c>
      <c r="D57" s="90" t="s">
        <v>123</v>
      </c>
      <c r="E57" s="91" t="s">
        <v>51</v>
      </c>
      <c r="F57" s="92">
        <v>17.399999999999999</v>
      </c>
      <c r="G57" s="93">
        <v>104.01</v>
      </c>
      <c r="H57" s="93">
        <f>TRUNC(TRUNC(G57 * J12, 2) + G57, 2)</f>
        <v>125.33</v>
      </c>
      <c r="I57" s="93">
        <f t="shared" si="0"/>
        <v>2180.7399999999998</v>
      </c>
      <c r="J57" s="94">
        <f>I57 / J11</f>
        <v>8.1236369307298298E-4</v>
      </c>
      <c r="K57" s="95">
        <v>17.399999999999999</v>
      </c>
      <c r="L57" s="96">
        <v>103.73</v>
      </c>
      <c r="M57" s="96">
        <f>TRUNC(TRUNC(L57 * O12, 2) + L57, 2)</f>
        <v>128.72</v>
      </c>
      <c r="N57" s="96">
        <f t="shared" si="1"/>
        <v>2239.7199999999998</v>
      </c>
      <c r="O57" s="130">
        <f>N57 / O11</f>
        <v>8.255091664811033E-4</v>
      </c>
    </row>
    <row r="58" spans="1:15" ht="24" customHeight="1" thickBot="1" x14ac:dyDescent="0.3">
      <c r="A58" s="42" t="s">
        <v>147</v>
      </c>
      <c r="B58" s="43" t="s">
        <v>13</v>
      </c>
      <c r="C58" s="43"/>
      <c r="D58" s="43" t="s">
        <v>148</v>
      </c>
      <c r="E58" s="86"/>
      <c r="F58" s="44">
        <v>1</v>
      </c>
      <c r="G58" s="44" t="s">
        <v>15</v>
      </c>
      <c r="H58" s="45">
        <f>I59 + I60 + I61 + I62 + I63 + I64 + I65 + I66 + I67 + I68</f>
        <v>155707.03</v>
      </c>
      <c r="I58" s="45">
        <f t="shared" si="0"/>
        <v>155707.03</v>
      </c>
      <c r="J58" s="47">
        <f>I58 / J11</f>
        <v>5.8003584988685387E-2</v>
      </c>
      <c r="K58" s="87">
        <v>1</v>
      </c>
      <c r="L58" s="87" t="s">
        <v>15</v>
      </c>
      <c r="M58" s="88">
        <f>N59 + N60 + N61 + N62 + N63 + N64 + N65 + N66 + N67 + N68</f>
        <v>158140.07999999999</v>
      </c>
      <c r="N58" s="88">
        <f t="shared" si="1"/>
        <v>158140.07999999999</v>
      </c>
      <c r="O58" s="89">
        <f>N58 / O11</f>
        <v>5.8286788361069687E-2</v>
      </c>
    </row>
    <row r="59" spans="1:15" s="6" customFormat="1" ht="39" customHeight="1" x14ac:dyDescent="0.25">
      <c r="A59" s="133" t="s">
        <v>149</v>
      </c>
      <c r="B59" s="7" t="s">
        <v>150</v>
      </c>
      <c r="C59" s="7" t="s">
        <v>36</v>
      </c>
      <c r="D59" s="7" t="s">
        <v>151</v>
      </c>
      <c r="E59" s="8" t="s">
        <v>26</v>
      </c>
      <c r="F59" s="11">
        <v>325.10000000000002</v>
      </c>
      <c r="G59" s="12">
        <v>207.02</v>
      </c>
      <c r="H59" s="12">
        <f>TRUNC(TRUNC(G59 * J12, 2) + G59, 2)</f>
        <v>249.45</v>
      </c>
      <c r="I59" s="12">
        <f t="shared" si="0"/>
        <v>81096.19</v>
      </c>
      <c r="J59" s="13">
        <f>I59 / J11</f>
        <v>3.0209745500402764E-2</v>
      </c>
      <c r="K59" s="9">
        <v>325.10000000000002</v>
      </c>
      <c r="L59" s="10">
        <v>202.96</v>
      </c>
      <c r="M59" s="10">
        <f>TRUNC(TRUNC(L59 * O12, 2) + L59, 2)</f>
        <v>251.87</v>
      </c>
      <c r="N59" s="10">
        <f t="shared" si="1"/>
        <v>81882.929999999993</v>
      </c>
      <c r="O59" s="134">
        <f>N59 / O11</f>
        <v>3.0180160597454382E-2</v>
      </c>
    </row>
    <row r="60" spans="1:15" s="6" customFormat="1" ht="39" customHeight="1" x14ac:dyDescent="0.25">
      <c r="A60" s="125" t="s">
        <v>152</v>
      </c>
      <c r="B60" s="23" t="s">
        <v>153</v>
      </c>
      <c r="C60" s="23" t="s">
        <v>36</v>
      </c>
      <c r="D60" s="23" t="s">
        <v>154</v>
      </c>
      <c r="E60" s="24" t="s">
        <v>93</v>
      </c>
      <c r="F60" s="3">
        <v>18.7</v>
      </c>
      <c r="G60" s="4">
        <v>12.71</v>
      </c>
      <c r="H60" s="4">
        <f>TRUNC(TRUNC(G60 * J12, 2) + G60, 2)</f>
        <v>15.31</v>
      </c>
      <c r="I60" s="4">
        <f t="shared" si="0"/>
        <v>286.29000000000002</v>
      </c>
      <c r="J60" s="5">
        <f>I60 / J11</f>
        <v>1.066480193374104E-4</v>
      </c>
      <c r="K60" s="126">
        <v>18.7</v>
      </c>
      <c r="L60" s="127">
        <v>12.5</v>
      </c>
      <c r="M60" s="127">
        <f>TRUNC(TRUNC(L60 * O12, 2) + L60, 2)</f>
        <v>15.51</v>
      </c>
      <c r="N60" s="127">
        <f t="shared" si="1"/>
        <v>290.02999999999997</v>
      </c>
      <c r="O60" s="128">
        <f>N60 / O11</f>
        <v>1.0689837281200972E-4</v>
      </c>
    </row>
    <row r="61" spans="1:15" s="6" customFormat="1" ht="39" customHeight="1" x14ac:dyDescent="0.25">
      <c r="A61" s="125" t="s">
        <v>155</v>
      </c>
      <c r="B61" s="23" t="s">
        <v>156</v>
      </c>
      <c r="C61" s="23" t="s">
        <v>36</v>
      </c>
      <c r="D61" s="23" t="s">
        <v>157</v>
      </c>
      <c r="E61" s="24" t="s">
        <v>93</v>
      </c>
      <c r="F61" s="3">
        <v>518.70000000000005</v>
      </c>
      <c r="G61" s="4">
        <v>11.74</v>
      </c>
      <c r="H61" s="4">
        <f>TRUNC(TRUNC(G61 * J12, 2) + G61, 2)</f>
        <v>14.14</v>
      </c>
      <c r="I61" s="4">
        <f t="shared" si="0"/>
        <v>7334.41</v>
      </c>
      <c r="J61" s="5">
        <f>I61 / J11</f>
        <v>2.732195673996633E-3</v>
      </c>
      <c r="K61" s="126">
        <v>518.70000000000005</v>
      </c>
      <c r="L61" s="127">
        <v>11.6</v>
      </c>
      <c r="M61" s="127">
        <f>TRUNC(TRUNC(L61 * O12, 2) + L61, 2)</f>
        <v>14.39</v>
      </c>
      <c r="N61" s="127">
        <f t="shared" si="1"/>
        <v>7464.09</v>
      </c>
      <c r="O61" s="128">
        <f>N61 / O11</f>
        <v>2.7510915268158247E-3</v>
      </c>
    </row>
    <row r="62" spans="1:15" s="6" customFormat="1" ht="39" customHeight="1" x14ac:dyDescent="0.25">
      <c r="A62" s="125" t="s">
        <v>158</v>
      </c>
      <c r="B62" s="23" t="s">
        <v>132</v>
      </c>
      <c r="C62" s="23" t="s">
        <v>36</v>
      </c>
      <c r="D62" s="23" t="s">
        <v>133</v>
      </c>
      <c r="E62" s="24" t="s">
        <v>93</v>
      </c>
      <c r="F62" s="3">
        <v>668.5</v>
      </c>
      <c r="G62" s="4">
        <v>10.37</v>
      </c>
      <c r="H62" s="4">
        <f>TRUNC(TRUNC(G62 * J12, 2) + G62, 2)</f>
        <v>12.49</v>
      </c>
      <c r="I62" s="4">
        <f t="shared" si="0"/>
        <v>8349.56</v>
      </c>
      <c r="J62" s="5">
        <f>I62 / J11</f>
        <v>3.110356758318028E-3</v>
      </c>
      <c r="K62" s="126">
        <v>668.5</v>
      </c>
      <c r="L62" s="127">
        <v>10.28</v>
      </c>
      <c r="M62" s="127">
        <f>TRUNC(TRUNC(L62 * O12, 2) + L62, 2)</f>
        <v>12.75</v>
      </c>
      <c r="N62" s="127">
        <f t="shared" si="1"/>
        <v>8523.3700000000008</v>
      </c>
      <c r="O62" s="128">
        <f>N62 / O11</f>
        <v>3.1415177184246439E-3</v>
      </c>
    </row>
    <row r="63" spans="1:15" s="6" customFormat="1" ht="39" customHeight="1" x14ac:dyDescent="0.25">
      <c r="A63" s="125" t="s">
        <v>159</v>
      </c>
      <c r="B63" s="23" t="s">
        <v>135</v>
      </c>
      <c r="C63" s="23" t="s">
        <v>36</v>
      </c>
      <c r="D63" s="23" t="s">
        <v>136</v>
      </c>
      <c r="E63" s="24" t="s">
        <v>93</v>
      </c>
      <c r="F63" s="3">
        <v>766</v>
      </c>
      <c r="G63" s="4">
        <v>8.65</v>
      </c>
      <c r="H63" s="4">
        <f>TRUNC(TRUNC(G63 * J12, 2) + G63, 2)</f>
        <v>10.42</v>
      </c>
      <c r="I63" s="4">
        <f t="shared" si="0"/>
        <v>7981.72</v>
      </c>
      <c r="J63" s="5">
        <f>I63 / J11</f>
        <v>2.9733299413384866E-3</v>
      </c>
      <c r="K63" s="126">
        <v>766</v>
      </c>
      <c r="L63" s="127">
        <v>8.59</v>
      </c>
      <c r="M63" s="127">
        <f>TRUNC(TRUNC(L63 * O12, 2) + L63, 2)</f>
        <v>10.66</v>
      </c>
      <c r="N63" s="127">
        <f t="shared" si="1"/>
        <v>8165.56</v>
      </c>
      <c r="O63" s="128">
        <f>N63 / O11</f>
        <v>3.0096371999408138E-3</v>
      </c>
    </row>
    <row r="64" spans="1:15" s="6" customFormat="1" ht="39" customHeight="1" x14ac:dyDescent="0.25">
      <c r="A64" s="125" t="s">
        <v>160</v>
      </c>
      <c r="B64" s="23" t="s">
        <v>138</v>
      </c>
      <c r="C64" s="23" t="s">
        <v>36</v>
      </c>
      <c r="D64" s="23" t="s">
        <v>139</v>
      </c>
      <c r="E64" s="24" t="s">
        <v>93</v>
      </c>
      <c r="F64" s="3">
        <v>501.2</v>
      </c>
      <c r="G64" s="4">
        <v>8.31</v>
      </c>
      <c r="H64" s="4">
        <f>TRUNC(TRUNC(G64 * J12, 2) + G64, 2)</f>
        <v>10.01</v>
      </c>
      <c r="I64" s="4">
        <f t="shared" si="0"/>
        <v>5017.01</v>
      </c>
      <c r="J64" s="5">
        <f>I64 / J11</f>
        <v>1.8689237468859595E-3</v>
      </c>
      <c r="K64" s="126">
        <v>501.2</v>
      </c>
      <c r="L64" s="127">
        <v>8.27</v>
      </c>
      <c r="M64" s="127">
        <f>TRUNC(TRUNC(L64 * O12, 2) + L64, 2)</f>
        <v>10.26</v>
      </c>
      <c r="N64" s="127">
        <f t="shared" si="1"/>
        <v>5142.3100000000004</v>
      </c>
      <c r="O64" s="128">
        <f>N64 / O11</f>
        <v>1.8953369358167284E-3</v>
      </c>
    </row>
    <row r="65" spans="1:15" s="6" customFormat="1" ht="39" customHeight="1" x14ac:dyDescent="0.25">
      <c r="A65" s="125" t="s">
        <v>161</v>
      </c>
      <c r="B65" s="23" t="s">
        <v>162</v>
      </c>
      <c r="C65" s="23" t="s">
        <v>36</v>
      </c>
      <c r="D65" s="23" t="s">
        <v>163</v>
      </c>
      <c r="E65" s="24" t="s">
        <v>93</v>
      </c>
      <c r="F65" s="3">
        <v>93.4</v>
      </c>
      <c r="G65" s="4">
        <v>9.42</v>
      </c>
      <c r="H65" s="4">
        <f>TRUNC(TRUNC(G65 * J12, 2) + G65, 2)</f>
        <v>11.35</v>
      </c>
      <c r="I65" s="4">
        <f t="shared" si="0"/>
        <v>1060.0899999999999</v>
      </c>
      <c r="J65" s="5">
        <f>I65 / J11</f>
        <v>3.9490201830100728E-4</v>
      </c>
      <c r="K65" s="126">
        <v>93.4</v>
      </c>
      <c r="L65" s="127">
        <v>9.3800000000000008</v>
      </c>
      <c r="M65" s="127">
        <f>TRUNC(TRUNC(L65 * O12, 2) + L65, 2)</f>
        <v>11.64</v>
      </c>
      <c r="N65" s="127">
        <f t="shared" si="1"/>
        <v>1087.17</v>
      </c>
      <c r="O65" s="128">
        <f>N65 / O11</f>
        <v>4.0070580274465613E-4</v>
      </c>
    </row>
    <row r="66" spans="1:15" s="6" customFormat="1" ht="39" customHeight="1" x14ac:dyDescent="0.25">
      <c r="A66" s="125" t="s">
        <v>164</v>
      </c>
      <c r="B66" s="23" t="s">
        <v>141</v>
      </c>
      <c r="C66" s="23" t="s">
        <v>36</v>
      </c>
      <c r="D66" s="23" t="s">
        <v>142</v>
      </c>
      <c r="E66" s="24" t="s">
        <v>93</v>
      </c>
      <c r="F66" s="3">
        <v>519.20000000000005</v>
      </c>
      <c r="G66" s="4">
        <v>13.76</v>
      </c>
      <c r="H66" s="4">
        <f>TRUNC(TRUNC(G66 * J12, 2) + G66, 2)</f>
        <v>16.579999999999998</v>
      </c>
      <c r="I66" s="4">
        <f t="shared" si="0"/>
        <v>8608.33</v>
      </c>
      <c r="J66" s="5">
        <f>I66 / J11</f>
        <v>3.2067530975682349E-3</v>
      </c>
      <c r="K66" s="126">
        <v>519.20000000000005</v>
      </c>
      <c r="L66" s="127">
        <v>13.45</v>
      </c>
      <c r="M66" s="127">
        <f>TRUNC(TRUNC(L66 * O12, 2) + L66, 2)</f>
        <v>16.690000000000001</v>
      </c>
      <c r="N66" s="127">
        <f t="shared" si="1"/>
        <v>8665.44</v>
      </c>
      <c r="O66" s="128">
        <f>N66 / O11</f>
        <v>3.1938814457128629E-3</v>
      </c>
    </row>
    <row r="67" spans="1:15" s="6" customFormat="1" ht="39" customHeight="1" x14ac:dyDescent="0.25">
      <c r="A67" s="125" t="s">
        <v>165</v>
      </c>
      <c r="B67" s="23" t="s">
        <v>166</v>
      </c>
      <c r="C67" s="23" t="s">
        <v>20</v>
      </c>
      <c r="D67" s="23" t="s">
        <v>167</v>
      </c>
      <c r="E67" s="24" t="s">
        <v>51</v>
      </c>
      <c r="F67" s="3">
        <v>36.9</v>
      </c>
      <c r="G67" s="4">
        <v>705.03</v>
      </c>
      <c r="H67" s="4">
        <f>TRUNC(TRUNC(G67 * J12, 2) + G67, 2)</f>
        <v>849.56</v>
      </c>
      <c r="I67" s="4">
        <f t="shared" si="0"/>
        <v>31348.76</v>
      </c>
      <c r="J67" s="5">
        <f>I67 / J11</f>
        <v>1.1677959980033662E-2</v>
      </c>
      <c r="K67" s="126">
        <v>36.9</v>
      </c>
      <c r="L67" s="127">
        <v>702.5</v>
      </c>
      <c r="M67" s="127">
        <f>TRUNC(TRUNC(L67 * O12, 2) + L67, 2)</f>
        <v>871.8</v>
      </c>
      <c r="N67" s="127">
        <f t="shared" si="1"/>
        <v>32169.42</v>
      </c>
      <c r="O67" s="128">
        <f>N67 / O11</f>
        <v>1.1856906707258289E-2</v>
      </c>
    </row>
    <row r="68" spans="1:15" s="6" customFormat="1" ht="24" customHeight="1" thickBot="1" x14ac:dyDescent="0.3">
      <c r="A68" s="129" t="s">
        <v>168</v>
      </c>
      <c r="B68" s="90" t="s">
        <v>122</v>
      </c>
      <c r="C68" s="90" t="s">
        <v>20</v>
      </c>
      <c r="D68" s="90" t="s">
        <v>123</v>
      </c>
      <c r="E68" s="91" t="s">
        <v>51</v>
      </c>
      <c r="F68" s="92">
        <v>36.9</v>
      </c>
      <c r="G68" s="93">
        <v>104.01</v>
      </c>
      <c r="H68" s="93">
        <f>TRUNC(TRUNC(G68 * J12, 2) + G68, 2)</f>
        <v>125.33</v>
      </c>
      <c r="I68" s="93">
        <f t="shared" si="0"/>
        <v>4624.67</v>
      </c>
      <c r="J68" s="94">
        <f>I68 / J11</f>
        <v>1.7227702525032021E-3</v>
      </c>
      <c r="K68" s="95">
        <v>36.9</v>
      </c>
      <c r="L68" s="96">
        <v>103.73</v>
      </c>
      <c r="M68" s="96">
        <f>TRUNC(TRUNC(L68 * O12, 2) + L68, 2)</f>
        <v>128.72</v>
      </c>
      <c r="N68" s="96">
        <f t="shared" si="1"/>
        <v>4749.76</v>
      </c>
      <c r="O68" s="130">
        <f>N68 / O11</f>
        <v>1.750652054089478E-3</v>
      </c>
    </row>
    <row r="69" spans="1:15" ht="24" customHeight="1" thickBot="1" x14ac:dyDescent="0.3">
      <c r="A69" s="42" t="s">
        <v>169</v>
      </c>
      <c r="B69" s="43" t="s">
        <v>13</v>
      </c>
      <c r="C69" s="43"/>
      <c r="D69" s="43" t="s">
        <v>170</v>
      </c>
      <c r="E69" s="86"/>
      <c r="F69" s="44">
        <v>1</v>
      </c>
      <c r="G69" s="44" t="s">
        <v>15</v>
      </c>
      <c r="H69" s="45">
        <f>I70 + I71 + I72 + I73 + I74 + I75 + I76 + I77 + I78 + I79 + I80</f>
        <v>187271.80000000002</v>
      </c>
      <c r="I69" s="45">
        <f t="shared" si="0"/>
        <v>187271.8</v>
      </c>
      <c r="J69" s="47">
        <f>I69 / J11</f>
        <v>6.976201246201981E-2</v>
      </c>
      <c r="K69" s="87">
        <v>1</v>
      </c>
      <c r="L69" s="87" t="s">
        <v>15</v>
      </c>
      <c r="M69" s="88">
        <f>N70 + N71 + N72 + N73 + N74 + N75 + N76 + N77 + N78 + N79 + N80</f>
        <v>189874.01</v>
      </c>
      <c r="N69" s="88">
        <f t="shared" si="1"/>
        <v>189874.01</v>
      </c>
      <c r="O69" s="89">
        <f>N69 / O11</f>
        <v>6.9983183492367221E-2</v>
      </c>
    </row>
    <row r="70" spans="1:15" s="6" customFormat="1" ht="39" customHeight="1" x14ac:dyDescent="0.25">
      <c r="A70" s="133" t="s">
        <v>171</v>
      </c>
      <c r="B70" s="7" t="s">
        <v>172</v>
      </c>
      <c r="C70" s="7" t="s">
        <v>36</v>
      </c>
      <c r="D70" s="7" t="s">
        <v>173</v>
      </c>
      <c r="E70" s="8" t="s">
        <v>26</v>
      </c>
      <c r="F70" s="11">
        <v>60.6</v>
      </c>
      <c r="G70" s="12">
        <v>85.6</v>
      </c>
      <c r="H70" s="12">
        <f>TRUNC(TRUNC(G70 * J12, 2) + G70, 2)</f>
        <v>103.14</v>
      </c>
      <c r="I70" s="12">
        <f t="shared" si="0"/>
        <v>6250.28</v>
      </c>
      <c r="J70" s="13">
        <f>I70 / J11</f>
        <v>2.328338336317124E-3</v>
      </c>
      <c r="K70" s="9">
        <v>60.6</v>
      </c>
      <c r="L70" s="10">
        <v>83.63</v>
      </c>
      <c r="M70" s="10">
        <f>TRUNC(TRUNC(L70 * O12, 2) + L70, 2)</f>
        <v>103.78</v>
      </c>
      <c r="N70" s="10">
        <f t="shared" si="1"/>
        <v>6289.06</v>
      </c>
      <c r="O70" s="134">
        <f>N70 / O11</f>
        <v>2.3180025532431058E-3</v>
      </c>
    </row>
    <row r="71" spans="1:15" s="6" customFormat="1" ht="39" customHeight="1" x14ac:dyDescent="0.25">
      <c r="A71" s="125" t="s">
        <v>174</v>
      </c>
      <c r="B71" s="23" t="s">
        <v>175</v>
      </c>
      <c r="C71" s="23" t="s">
        <v>36</v>
      </c>
      <c r="D71" s="23" t="s">
        <v>176</v>
      </c>
      <c r="E71" s="24" t="s">
        <v>93</v>
      </c>
      <c r="F71" s="3">
        <v>352.8</v>
      </c>
      <c r="G71" s="4">
        <v>13.16</v>
      </c>
      <c r="H71" s="4">
        <f>TRUNC(TRUNC(G71 * J12, 2) + G71, 2)</f>
        <v>15.85</v>
      </c>
      <c r="I71" s="4">
        <f t="shared" si="0"/>
        <v>5591.88</v>
      </c>
      <c r="J71" s="5">
        <f>I71 / J11</f>
        <v>2.0830728505098969E-3</v>
      </c>
      <c r="K71" s="126">
        <v>352.8</v>
      </c>
      <c r="L71" s="127">
        <v>12.9</v>
      </c>
      <c r="M71" s="127">
        <f>TRUNC(TRUNC(L71 * O12, 2) + L71, 2)</f>
        <v>16</v>
      </c>
      <c r="N71" s="127">
        <f t="shared" si="1"/>
        <v>5644.8</v>
      </c>
      <c r="O71" s="128">
        <f>N71 / O11</f>
        <v>2.0805431674283093E-3</v>
      </c>
    </row>
    <row r="72" spans="1:15" s="6" customFormat="1" ht="39" customHeight="1" x14ac:dyDescent="0.25">
      <c r="A72" s="125" t="s">
        <v>177</v>
      </c>
      <c r="B72" s="23" t="s">
        <v>178</v>
      </c>
      <c r="C72" s="23" t="s">
        <v>36</v>
      </c>
      <c r="D72" s="23" t="s">
        <v>179</v>
      </c>
      <c r="E72" s="24" t="s">
        <v>93</v>
      </c>
      <c r="F72" s="3">
        <v>546</v>
      </c>
      <c r="G72" s="4">
        <v>12.13</v>
      </c>
      <c r="H72" s="4">
        <f>TRUNC(TRUNC(G72 * J12, 2) + G72, 2)</f>
        <v>14.61</v>
      </c>
      <c r="I72" s="4">
        <f t="shared" si="0"/>
        <v>7977.06</v>
      </c>
      <c r="J72" s="5">
        <f>I72 / J11</f>
        <v>2.9715940100446506E-3</v>
      </c>
      <c r="K72" s="126">
        <v>546</v>
      </c>
      <c r="L72" s="127">
        <v>11.97</v>
      </c>
      <c r="M72" s="127">
        <f>TRUNC(TRUNC(L72 * O12, 2) + L72, 2)</f>
        <v>14.85</v>
      </c>
      <c r="N72" s="127">
        <f t="shared" si="1"/>
        <v>8108.1</v>
      </c>
      <c r="O72" s="128">
        <f>N72 / O11</f>
        <v>2.9884587683931185E-3</v>
      </c>
    </row>
    <row r="73" spans="1:15" s="6" customFormat="1" ht="39" customHeight="1" x14ac:dyDescent="0.25">
      <c r="A73" s="125" t="s">
        <v>180</v>
      </c>
      <c r="B73" s="23" t="s">
        <v>181</v>
      </c>
      <c r="C73" s="23" t="s">
        <v>36</v>
      </c>
      <c r="D73" s="23" t="s">
        <v>182</v>
      </c>
      <c r="E73" s="24" t="s">
        <v>93</v>
      </c>
      <c r="F73" s="3">
        <v>167.4</v>
      </c>
      <c r="G73" s="4">
        <v>11.2</v>
      </c>
      <c r="H73" s="4">
        <f>TRUNC(TRUNC(G73 * J12, 2) + G73, 2)</f>
        <v>13.49</v>
      </c>
      <c r="I73" s="4">
        <f t="shared" si="0"/>
        <v>2258.2199999999998</v>
      </c>
      <c r="J73" s="5">
        <f>I73 / J11</f>
        <v>8.4122634471384562E-4</v>
      </c>
      <c r="K73" s="126">
        <v>167.4</v>
      </c>
      <c r="L73" s="127">
        <v>11.1</v>
      </c>
      <c r="M73" s="127">
        <f>TRUNC(TRUNC(L73 * O12, 2) + L73, 2)</f>
        <v>13.77</v>
      </c>
      <c r="N73" s="127">
        <f t="shared" si="1"/>
        <v>2305.09</v>
      </c>
      <c r="O73" s="128">
        <f>N73 / O11</f>
        <v>8.4960304170339453E-4</v>
      </c>
    </row>
    <row r="74" spans="1:15" s="6" customFormat="1" ht="39" customHeight="1" x14ac:dyDescent="0.25">
      <c r="A74" s="125" t="s">
        <v>183</v>
      </c>
      <c r="B74" s="23" t="s">
        <v>184</v>
      </c>
      <c r="C74" s="23" t="s">
        <v>36</v>
      </c>
      <c r="D74" s="23" t="s">
        <v>185</v>
      </c>
      <c r="E74" s="24" t="s">
        <v>93</v>
      </c>
      <c r="F74" s="3">
        <v>197.5</v>
      </c>
      <c r="G74" s="4">
        <v>9.8800000000000008</v>
      </c>
      <c r="H74" s="4">
        <f>TRUNC(TRUNC(G74 * J12, 2) + G74, 2)</f>
        <v>11.9</v>
      </c>
      <c r="I74" s="4">
        <f t="shared" si="0"/>
        <v>2350.25</v>
      </c>
      <c r="J74" s="5">
        <f>I74 / J11</f>
        <v>8.7550912517988318E-4</v>
      </c>
      <c r="K74" s="126">
        <v>197.5</v>
      </c>
      <c r="L74" s="127">
        <v>9.81</v>
      </c>
      <c r="M74" s="127">
        <f>TRUNC(TRUNC(L74 * O12, 2) + L74, 2)</f>
        <v>12.17</v>
      </c>
      <c r="N74" s="127">
        <f t="shared" si="1"/>
        <v>2403.5700000000002</v>
      </c>
      <c r="O74" s="128">
        <f>N74 / O11</f>
        <v>8.8590049974058627E-4</v>
      </c>
    </row>
    <row r="75" spans="1:15" s="6" customFormat="1" ht="39" customHeight="1" x14ac:dyDescent="0.25">
      <c r="A75" s="125" t="s">
        <v>186</v>
      </c>
      <c r="B75" s="23" t="s">
        <v>187</v>
      </c>
      <c r="C75" s="23" t="s">
        <v>36</v>
      </c>
      <c r="D75" s="23" t="s">
        <v>188</v>
      </c>
      <c r="E75" s="24" t="s">
        <v>93</v>
      </c>
      <c r="F75" s="3">
        <v>5.9</v>
      </c>
      <c r="G75" s="4">
        <v>8.2100000000000009</v>
      </c>
      <c r="H75" s="4">
        <f>TRUNC(TRUNC(G75 * J12, 2) + G75, 2)</f>
        <v>9.89</v>
      </c>
      <c r="I75" s="4">
        <f t="shared" si="0"/>
        <v>58.35</v>
      </c>
      <c r="J75" s="5">
        <f>I75 / J11</f>
        <v>2.1736392917453968E-5</v>
      </c>
      <c r="K75" s="126">
        <v>5.9</v>
      </c>
      <c r="L75" s="127">
        <v>8.17</v>
      </c>
      <c r="M75" s="127">
        <f>TRUNC(TRUNC(L75 * O12, 2) + L75, 2)</f>
        <v>10.130000000000001</v>
      </c>
      <c r="N75" s="127">
        <f t="shared" si="1"/>
        <v>59.76</v>
      </c>
      <c r="O75" s="128">
        <f>N75 / O11</f>
        <v>2.2026158532723169E-5</v>
      </c>
    </row>
    <row r="76" spans="1:15" s="6" customFormat="1" ht="39" customHeight="1" x14ac:dyDescent="0.25">
      <c r="A76" s="125" t="s">
        <v>189</v>
      </c>
      <c r="B76" s="23" t="s">
        <v>166</v>
      </c>
      <c r="C76" s="23" t="s">
        <v>20</v>
      </c>
      <c r="D76" s="23" t="s">
        <v>167</v>
      </c>
      <c r="E76" s="24" t="s">
        <v>51</v>
      </c>
      <c r="F76" s="3">
        <v>42.8</v>
      </c>
      <c r="G76" s="4">
        <v>705.03</v>
      </c>
      <c r="H76" s="4">
        <f>TRUNC(TRUNC(G76 * J12, 2) + G76, 2)</f>
        <v>849.56</v>
      </c>
      <c r="I76" s="4">
        <f t="shared" si="0"/>
        <v>36361.160000000003</v>
      </c>
      <c r="J76" s="5">
        <f>I76 / J11</f>
        <v>1.3545166421498039E-2</v>
      </c>
      <c r="K76" s="126">
        <v>42.8</v>
      </c>
      <c r="L76" s="127">
        <v>702.5</v>
      </c>
      <c r="M76" s="127">
        <f>TRUNC(TRUNC(L76 * O12, 2) + L76, 2)</f>
        <v>871.8</v>
      </c>
      <c r="N76" s="127">
        <f t="shared" si="1"/>
        <v>37313.040000000001</v>
      </c>
      <c r="O76" s="128">
        <f>N76 / O11</f>
        <v>1.3752726478879535E-2</v>
      </c>
    </row>
    <row r="77" spans="1:15" s="6" customFormat="1" ht="24" customHeight="1" x14ac:dyDescent="0.25">
      <c r="A77" s="125" t="s">
        <v>190</v>
      </c>
      <c r="B77" s="23" t="s">
        <v>122</v>
      </c>
      <c r="C77" s="23" t="s">
        <v>20</v>
      </c>
      <c r="D77" s="23" t="s">
        <v>123</v>
      </c>
      <c r="E77" s="24" t="s">
        <v>51</v>
      </c>
      <c r="F77" s="3">
        <v>42.8</v>
      </c>
      <c r="G77" s="4">
        <v>104.01</v>
      </c>
      <c r="H77" s="4">
        <f>TRUNC(TRUNC(G77 * J12, 2) + G77, 2)</f>
        <v>125.33</v>
      </c>
      <c r="I77" s="4">
        <f t="shared" si="0"/>
        <v>5364.12</v>
      </c>
      <c r="J77" s="5">
        <f>I77 / J11</f>
        <v>1.9982282772300457E-3</v>
      </c>
      <c r="K77" s="126">
        <v>42.8</v>
      </c>
      <c r="L77" s="127">
        <v>103.73</v>
      </c>
      <c r="M77" s="127">
        <f>TRUNC(TRUNC(L77 * O12, 2) + L77, 2)</f>
        <v>128.72</v>
      </c>
      <c r="N77" s="127">
        <f t="shared" si="1"/>
        <v>5509.21</v>
      </c>
      <c r="O77" s="128">
        <f>N77 / O11</f>
        <v>2.0305678187761684E-3</v>
      </c>
    </row>
    <row r="78" spans="1:15" s="6" customFormat="1" ht="39" customHeight="1" x14ac:dyDescent="0.25">
      <c r="A78" s="125" t="s">
        <v>191</v>
      </c>
      <c r="B78" s="23" t="s">
        <v>192</v>
      </c>
      <c r="C78" s="23" t="s">
        <v>20</v>
      </c>
      <c r="D78" s="23" t="s">
        <v>193</v>
      </c>
      <c r="E78" s="24" t="s">
        <v>26</v>
      </c>
      <c r="F78" s="3">
        <v>415.88</v>
      </c>
      <c r="G78" s="4">
        <v>118.83</v>
      </c>
      <c r="H78" s="4">
        <f>TRUNC(TRUNC(G78 * J12, 2) + G78, 2)</f>
        <v>143.19</v>
      </c>
      <c r="I78" s="4">
        <f t="shared" ref="I78:I141" si="2">TRUNC(F78 * H78,2)</f>
        <v>59549.85</v>
      </c>
      <c r="J78" s="5">
        <f>I78 / J11</f>
        <v>2.2183357973872254E-2</v>
      </c>
      <c r="K78" s="126">
        <v>415.88</v>
      </c>
      <c r="L78" s="127">
        <v>117.13</v>
      </c>
      <c r="M78" s="127">
        <f>TRUNC(TRUNC(L78 * O12, 2) + L78, 2)</f>
        <v>145.35</v>
      </c>
      <c r="N78" s="127">
        <f t="shared" ref="N78:N141" si="3">TRUNC(K78 * M78,2)</f>
        <v>60448.15</v>
      </c>
      <c r="O78" s="128">
        <f>N78 / O11</f>
        <v>2.2279794760873998E-2</v>
      </c>
    </row>
    <row r="79" spans="1:15" s="6" customFormat="1" ht="39" customHeight="1" x14ac:dyDescent="0.25">
      <c r="A79" s="125" t="s">
        <v>194</v>
      </c>
      <c r="B79" s="23" t="s">
        <v>195</v>
      </c>
      <c r="C79" s="23" t="s">
        <v>20</v>
      </c>
      <c r="D79" s="23" t="s">
        <v>196</v>
      </c>
      <c r="E79" s="24" t="s">
        <v>26</v>
      </c>
      <c r="F79" s="3">
        <v>486.58</v>
      </c>
      <c r="G79" s="4">
        <v>16.54</v>
      </c>
      <c r="H79" s="4">
        <f>TRUNC(TRUNC(G79 * J12, 2) + G79, 2)</f>
        <v>19.93</v>
      </c>
      <c r="I79" s="4">
        <f t="shared" si="2"/>
        <v>9697.5300000000007</v>
      </c>
      <c r="J79" s="5">
        <f>I79 / J11</f>
        <v>3.6124990986940424E-3</v>
      </c>
      <c r="K79" s="126">
        <v>486.58</v>
      </c>
      <c r="L79" s="127">
        <v>15.7</v>
      </c>
      <c r="M79" s="127">
        <f>TRUNC(TRUNC(L79 * O12, 2) + L79, 2)</f>
        <v>19.48</v>
      </c>
      <c r="N79" s="127">
        <f t="shared" si="3"/>
        <v>9478.57</v>
      </c>
      <c r="O79" s="128">
        <f>N79 / O11</f>
        <v>3.4935824210762024E-3</v>
      </c>
    </row>
    <row r="80" spans="1:15" s="6" customFormat="1" ht="39" customHeight="1" thickBot="1" x14ac:dyDescent="0.3">
      <c r="A80" s="129" t="s">
        <v>197</v>
      </c>
      <c r="B80" s="90" t="s">
        <v>198</v>
      </c>
      <c r="C80" s="90" t="s">
        <v>36</v>
      </c>
      <c r="D80" s="90" t="s">
        <v>199</v>
      </c>
      <c r="E80" s="91" t="s">
        <v>51</v>
      </c>
      <c r="F80" s="92">
        <v>1393.2</v>
      </c>
      <c r="G80" s="93">
        <v>30.87</v>
      </c>
      <c r="H80" s="93">
        <f>TRUNC(TRUNC(G80 * J12, 2) + G80, 2)</f>
        <v>37.19</v>
      </c>
      <c r="I80" s="93">
        <f t="shared" si="2"/>
        <v>51813.1</v>
      </c>
      <c r="J80" s="94">
        <f>I80 / J11</f>
        <v>1.9301283631042571E-2</v>
      </c>
      <c r="K80" s="95">
        <v>1393.2</v>
      </c>
      <c r="L80" s="96">
        <v>30.26</v>
      </c>
      <c r="M80" s="96">
        <f>TRUNC(TRUNC(L80 * O12, 2) + L80, 2)</f>
        <v>37.549999999999997</v>
      </c>
      <c r="N80" s="96">
        <f t="shared" si="3"/>
        <v>52314.66</v>
      </c>
      <c r="O80" s="130">
        <f>N80 / O11</f>
        <v>1.9281977823720074E-2</v>
      </c>
    </row>
    <row r="81" spans="1:15" ht="24" customHeight="1" thickBot="1" x14ac:dyDescent="0.3">
      <c r="A81" s="42" t="s">
        <v>200</v>
      </c>
      <c r="B81" s="43" t="s">
        <v>13</v>
      </c>
      <c r="C81" s="43"/>
      <c r="D81" s="43" t="s">
        <v>201</v>
      </c>
      <c r="E81" s="86"/>
      <c r="F81" s="44">
        <v>1</v>
      </c>
      <c r="G81" s="44" t="s">
        <v>15</v>
      </c>
      <c r="H81" s="45">
        <f>I82 + I89 + I94</f>
        <v>230459.32</v>
      </c>
      <c r="I81" s="45">
        <f t="shared" si="2"/>
        <v>230459.32</v>
      </c>
      <c r="J81" s="47">
        <f>I81 / J11</f>
        <v>8.5850117069567397E-2</v>
      </c>
      <c r="K81" s="87">
        <v>1</v>
      </c>
      <c r="L81" s="87" t="s">
        <v>15</v>
      </c>
      <c r="M81" s="88">
        <f>N82 + N89 + N94</f>
        <v>232618.97000000003</v>
      </c>
      <c r="N81" s="88">
        <f t="shared" si="3"/>
        <v>232618.97</v>
      </c>
      <c r="O81" s="89">
        <f>N81 / O11</f>
        <v>8.5737990477556481E-2</v>
      </c>
    </row>
    <row r="82" spans="1:15" ht="24" customHeight="1" thickBot="1" x14ac:dyDescent="0.3">
      <c r="A82" s="42" t="s">
        <v>202</v>
      </c>
      <c r="B82" s="43" t="s">
        <v>13</v>
      </c>
      <c r="C82" s="43"/>
      <c r="D82" s="43" t="s">
        <v>203</v>
      </c>
      <c r="E82" s="86"/>
      <c r="F82" s="44">
        <v>1</v>
      </c>
      <c r="G82" s="44" t="s">
        <v>15</v>
      </c>
      <c r="H82" s="45">
        <f>I83 + I84 + I85 + I86 + I87 + I88</f>
        <v>154157.17000000001</v>
      </c>
      <c r="I82" s="45">
        <f t="shared" si="2"/>
        <v>154157.17000000001</v>
      </c>
      <c r="J82" s="47">
        <f>I82 / J11</f>
        <v>5.7426235101332435E-2</v>
      </c>
      <c r="K82" s="87">
        <v>1</v>
      </c>
      <c r="L82" s="87" t="s">
        <v>15</v>
      </c>
      <c r="M82" s="88">
        <f>N83 + N84 + N85 + N86 + N87 + N88</f>
        <v>154560.69999999998</v>
      </c>
      <c r="N82" s="88">
        <f t="shared" si="3"/>
        <v>154560.70000000001</v>
      </c>
      <c r="O82" s="89">
        <f>N82 / O11</f>
        <v>5.6967511397735385E-2</v>
      </c>
    </row>
    <row r="83" spans="1:15" s="6" customFormat="1" ht="52.05" customHeight="1" x14ac:dyDescent="0.25">
      <c r="A83" s="133" t="s">
        <v>204</v>
      </c>
      <c r="B83" s="7" t="s">
        <v>205</v>
      </c>
      <c r="C83" s="7" t="s">
        <v>36</v>
      </c>
      <c r="D83" s="7" t="s">
        <v>206</v>
      </c>
      <c r="E83" s="8" t="s">
        <v>26</v>
      </c>
      <c r="F83" s="11">
        <v>11.17</v>
      </c>
      <c r="G83" s="12">
        <v>55.13</v>
      </c>
      <c r="H83" s="12">
        <f>TRUNC(TRUNC(G83 * J12, 2) + G83, 2)</f>
        <v>66.430000000000007</v>
      </c>
      <c r="I83" s="12">
        <f t="shared" si="2"/>
        <v>742.02</v>
      </c>
      <c r="J83" s="13">
        <f>I83 / J11</f>
        <v>2.7641539456056886E-4</v>
      </c>
      <c r="K83" s="9">
        <v>11.17</v>
      </c>
      <c r="L83" s="10">
        <v>53.7</v>
      </c>
      <c r="M83" s="10">
        <f>TRUNC(TRUNC(L83 * O12, 2) + L83, 2)</f>
        <v>66.64</v>
      </c>
      <c r="N83" s="10">
        <f t="shared" si="3"/>
        <v>744.36</v>
      </c>
      <c r="O83" s="134">
        <f>N83 / O11</f>
        <v>2.743539385110077E-4</v>
      </c>
    </row>
    <row r="84" spans="1:15" s="6" customFormat="1" ht="52.05" customHeight="1" x14ac:dyDescent="0.25">
      <c r="A84" s="125" t="s">
        <v>207</v>
      </c>
      <c r="B84" s="23" t="s">
        <v>208</v>
      </c>
      <c r="C84" s="23" t="s">
        <v>36</v>
      </c>
      <c r="D84" s="23" t="s">
        <v>209</v>
      </c>
      <c r="E84" s="24" t="s">
        <v>26</v>
      </c>
      <c r="F84" s="3">
        <v>1009.97</v>
      </c>
      <c r="G84" s="4">
        <v>73.84</v>
      </c>
      <c r="H84" s="4">
        <f>TRUNC(TRUNC(G84 * J12, 2) + G84, 2)</f>
        <v>88.97</v>
      </c>
      <c r="I84" s="4">
        <f t="shared" si="2"/>
        <v>89857.03</v>
      </c>
      <c r="J84" s="5">
        <f>I84 / J11</f>
        <v>3.3473311233512403E-2</v>
      </c>
      <c r="K84" s="126">
        <v>1009.97</v>
      </c>
      <c r="L84" s="127">
        <v>71.77</v>
      </c>
      <c r="M84" s="127">
        <f>TRUNC(TRUNC(L84 * O12, 2) + L84, 2)</f>
        <v>89.06</v>
      </c>
      <c r="N84" s="127">
        <f t="shared" si="3"/>
        <v>89947.92</v>
      </c>
      <c r="O84" s="128">
        <f>N84 / O11</f>
        <v>3.3152730013532479E-2</v>
      </c>
    </row>
    <row r="85" spans="1:15" s="6" customFormat="1" ht="39" customHeight="1" x14ac:dyDescent="0.25">
      <c r="A85" s="125" t="s">
        <v>210</v>
      </c>
      <c r="B85" s="23" t="s">
        <v>211</v>
      </c>
      <c r="C85" s="23" t="s">
        <v>20</v>
      </c>
      <c r="D85" s="23" t="s">
        <v>212</v>
      </c>
      <c r="E85" s="24" t="s">
        <v>26</v>
      </c>
      <c r="F85" s="3">
        <v>137.80000000000001</v>
      </c>
      <c r="G85" s="4">
        <v>234.13</v>
      </c>
      <c r="H85" s="4">
        <f>TRUNC(TRUNC(G85 * J12, 2) + G85, 2)</f>
        <v>282.12</v>
      </c>
      <c r="I85" s="4">
        <f t="shared" si="2"/>
        <v>38876.129999999997</v>
      </c>
      <c r="J85" s="5">
        <f>I85 / J11</f>
        <v>1.448203662022313E-2</v>
      </c>
      <c r="K85" s="126">
        <v>137.80000000000001</v>
      </c>
      <c r="L85" s="127">
        <v>228.56</v>
      </c>
      <c r="M85" s="127">
        <f>TRUNC(TRUNC(L85 * O12, 2) + L85, 2)</f>
        <v>283.64</v>
      </c>
      <c r="N85" s="127">
        <f t="shared" si="3"/>
        <v>39085.589999999997</v>
      </c>
      <c r="O85" s="128">
        <f>N85 / O11</f>
        <v>1.4406047551623483E-2</v>
      </c>
    </row>
    <row r="86" spans="1:15" s="6" customFormat="1" ht="25.95" customHeight="1" x14ac:dyDescent="0.25">
      <c r="A86" s="125" t="s">
        <v>213</v>
      </c>
      <c r="B86" s="23" t="s">
        <v>214</v>
      </c>
      <c r="C86" s="23" t="s">
        <v>36</v>
      </c>
      <c r="D86" s="23" t="s">
        <v>215</v>
      </c>
      <c r="E86" s="24" t="s">
        <v>77</v>
      </c>
      <c r="F86" s="3">
        <v>134.25</v>
      </c>
      <c r="G86" s="4">
        <v>75.05</v>
      </c>
      <c r="H86" s="4">
        <f>TRUNC(TRUNC(G86 * J12, 2) + G86, 2)</f>
        <v>90.43</v>
      </c>
      <c r="I86" s="4">
        <f t="shared" si="2"/>
        <v>12140.22</v>
      </c>
      <c r="J86" s="5">
        <f>I86 / J11</f>
        <v>4.5224437364924245E-3</v>
      </c>
      <c r="K86" s="126">
        <v>134.25</v>
      </c>
      <c r="L86" s="127">
        <v>73.739999999999995</v>
      </c>
      <c r="M86" s="127">
        <f>TRUNC(TRUNC(L86 * O12, 2) + L86, 2)</f>
        <v>91.51</v>
      </c>
      <c r="N86" s="127">
        <f t="shared" si="3"/>
        <v>12285.21</v>
      </c>
      <c r="O86" s="128">
        <f>N86 / O11</f>
        <v>4.5280452320581657E-3</v>
      </c>
    </row>
    <row r="87" spans="1:15" s="6" customFormat="1" ht="25.95" customHeight="1" x14ac:dyDescent="0.25">
      <c r="A87" s="125" t="s">
        <v>216</v>
      </c>
      <c r="B87" s="23" t="s">
        <v>217</v>
      </c>
      <c r="C87" s="23" t="s">
        <v>36</v>
      </c>
      <c r="D87" s="23" t="s">
        <v>218</v>
      </c>
      <c r="E87" s="24" t="s">
        <v>77</v>
      </c>
      <c r="F87" s="3">
        <v>86.3</v>
      </c>
      <c r="G87" s="4">
        <v>53.16</v>
      </c>
      <c r="H87" s="4">
        <f>TRUNC(TRUNC(G87 * J12, 2) + G87, 2)</f>
        <v>64.05</v>
      </c>
      <c r="I87" s="4">
        <f t="shared" si="2"/>
        <v>5527.51</v>
      </c>
      <c r="J87" s="5">
        <f>I87 / J11</f>
        <v>2.0590939025733673E-3</v>
      </c>
      <c r="K87" s="126">
        <v>86.3</v>
      </c>
      <c r="L87" s="127">
        <v>52.3</v>
      </c>
      <c r="M87" s="127">
        <f>TRUNC(TRUNC(L87 * O12, 2) + L87, 2)</f>
        <v>64.900000000000006</v>
      </c>
      <c r="N87" s="127">
        <f t="shared" si="3"/>
        <v>5600.87</v>
      </c>
      <c r="O87" s="128">
        <f>N87 / O11</f>
        <v>2.0643515820142773E-3</v>
      </c>
    </row>
    <row r="88" spans="1:15" s="6" customFormat="1" ht="25.95" customHeight="1" thickBot="1" x14ac:dyDescent="0.3">
      <c r="A88" s="129" t="s">
        <v>219</v>
      </c>
      <c r="B88" s="90" t="s">
        <v>220</v>
      </c>
      <c r="C88" s="90" t="s">
        <v>36</v>
      </c>
      <c r="D88" s="90" t="s">
        <v>221</v>
      </c>
      <c r="E88" s="91" t="s">
        <v>77</v>
      </c>
      <c r="F88" s="92">
        <v>451.95</v>
      </c>
      <c r="G88" s="93">
        <v>12.88</v>
      </c>
      <c r="H88" s="93">
        <f>TRUNC(TRUNC(G88 * J12, 2) + G88, 2)</f>
        <v>15.52</v>
      </c>
      <c r="I88" s="93">
        <f t="shared" si="2"/>
        <v>7014.26</v>
      </c>
      <c r="J88" s="94">
        <f>I88 / J11</f>
        <v>2.6129342139705343E-3</v>
      </c>
      <c r="K88" s="95">
        <v>451.95</v>
      </c>
      <c r="L88" s="96">
        <v>12.3</v>
      </c>
      <c r="M88" s="96">
        <f>TRUNC(TRUNC(L88 * O12, 2) + L88, 2)</f>
        <v>15.26</v>
      </c>
      <c r="N88" s="96">
        <f t="shared" si="3"/>
        <v>6896.75</v>
      </c>
      <c r="O88" s="130">
        <f>N88 / O11</f>
        <v>2.5419830799959593E-3</v>
      </c>
    </row>
    <row r="89" spans="1:15" ht="24" customHeight="1" thickBot="1" x14ac:dyDescent="0.3">
      <c r="A89" s="42" t="s">
        <v>222</v>
      </c>
      <c r="B89" s="43" t="s">
        <v>13</v>
      </c>
      <c r="C89" s="43"/>
      <c r="D89" s="43" t="s">
        <v>223</v>
      </c>
      <c r="E89" s="86"/>
      <c r="F89" s="44">
        <v>1</v>
      </c>
      <c r="G89" s="44" t="s">
        <v>15</v>
      </c>
      <c r="H89" s="45">
        <f>I90 + I91 + I92 + I93</f>
        <v>73689.440000000002</v>
      </c>
      <c r="I89" s="45">
        <f t="shared" si="2"/>
        <v>73689.440000000002</v>
      </c>
      <c r="J89" s="47">
        <f>I89 / J11</f>
        <v>2.7450601914432719E-2</v>
      </c>
      <c r="K89" s="87">
        <v>1</v>
      </c>
      <c r="L89" s="87" t="s">
        <v>15</v>
      </c>
      <c r="M89" s="88">
        <f>N90 + N91 + N92 + N93</f>
        <v>75376.350000000006</v>
      </c>
      <c r="N89" s="88">
        <f t="shared" si="3"/>
        <v>75376.350000000006</v>
      </c>
      <c r="O89" s="89">
        <f>N89 / O11</f>
        <v>2.7781985186044651E-2</v>
      </c>
    </row>
    <row r="90" spans="1:15" s="6" customFormat="1" ht="64.95" customHeight="1" x14ac:dyDescent="0.25">
      <c r="A90" s="133" t="s">
        <v>224</v>
      </c>
      <c r="B90" s="7" t="s">
        <v>225</v>
      </c>
      <c r="C90" s="7" t="s">
        <v>36</v>
      </c>
      <c r="D90" s="7" t="s">
        <v>226</v>
      </c>
      <c r="E90" s="8" t="s">
        <v>26</v>
      </c>
      <c r="F90" s="11">
        <v>50.01</v>
      </c>
      <c r="G90" s="12">
        <v>104.44</v>
      </c>
      <c r="H90" s="12">
        <f>TRUNC(TRUNC(G90 * J12, 2) + G90, 2)</f>
        <v>125.85</v>
      </c>
      <c r="I90" s="12">
        <f t="shared" si="2"/>
        <v>6293.75</v>
      </c>
      <c r="J90" s="13">
        <f>I90 / J11</f>
        <v>2.3445316696525434E-3</v>
      </c>
      <c r="K90" s="9">
        <v>50.01</v>
      </c>
      <c r="L90" s="10">
        <v>103.46</v>
      </c>
      <c r="M90" s="10">
        <f>TRUNC(TRUNC(L90 * O12, 2) + L90, 2)</f>
        <v>128.38999999999999</v>
      </c>
      <c r="N90" s="10">
        <f t="shared" si="3"/>
        <v>6420.78</v>
      </c>
      <c r="O90" s="134">
        <f>N90 / O11</f>
        <v>2.3665515090986996E-3</v>
      </c>
    </row>
    <row r="91" spans="1:15" s="6" customFormat="1" ht="64.95" customHeight="1" x14ac:dyDescent="0.25">
      <c r="A91" s="125" t="s">
        <v>227</v>
      </c>
      <c r="B91" s="23" t="s">
        <v>228</v>
      </c>
      <c r="C91" s="23" t="s">
        <v>20</v>
      </c>
      <c r="D91" s="23" t="s">
        <v>229</v>
      </c>
      <c r="E91" s="24" t="s">
        <v>26</v>
      </c>
      <c r="F91" s="3">
        <v>180.11</v>
      </c>
      <c r="G91" s="4">
        <v>117.41</v>
      </c>
      <c r="H91" s="4">
        <f>TRUNC(TRUNC(G91 * J12, 2) + G91, 2)</f>
        <v>141.47</v>
      </c>
      <c r="I91" s="4">
        <f t="shared" si="2"/>
        <v>25480.16</v>
      </c>
      <c r="J91" s="5">
        <f>I91 / J11</f>
        <v>9.4918041021352841E-3</v>
      </c>
      <c r="K91" s="126">
        <v>180.11</v>
      </c>
      <c r="L91" s="127">
        <v>116.43</v>
      </c>
      <c r="M91" s="127">
        <f>TRUNC(TRUNC(L91 * O12, 2) + L91, 2)</f>
        <v>144.47999999999999</v>
      </c>
      <c r="N91" s="127">
        <f t="shared" si="3"/>
        <v>26022.29</v>
      </c>
      <c r="O91" s="128">
        <f>N91 / O11</f>
        <v>9.5912162805304024E-3</v>
      </c>
    </row>
    <row r="92" spans="1:15" s="6" customFormat="1" ht="64.95" customHeight="1" x14ac:dyDescent="0.25">
      <c r="A92" s="125" t="s">
        <v>230</v>
      </c>
      <c r="B92" s="23" t="s">
        <v>231</v>
      </c>
      <c r="C92" s="23" t="s">
        <v>20</v>
      </c>
      <c r="D92" s="23" t="s">
        <v>232</v>
      </c>
      <c r="E92" s="24" t="s">
        <v>26</v>
      </c>
      <c r="F92" s="3">
        <v>114.28</v>
      </c>
      <c r="G92" s="4">
        <v>175.09</v>
      </c>
      <c r="H92" s="4">
        <f>TRUNC(TRUNC(G92 * J12, 2) + G92, 2)</f>
        <v>210.98</v>
      </c>
      <c r="I92" s="4">
        <f t="shared" si="2"/>
        <v>24110.79</v>
      </c>
      <c r="J92" s="5">
        <f>I92 / J11</f>
        <v>8.9816898884356455E-3</v>
      </c>
      <c r="K92" s="126">
        <v>114.28</v>
      </c>
      <c r="L92" s="127">
        <v>174.11</v>
      </c>
      <c r="M92" s="127">
        <f>TRUNC(TRUNC(L92 * O12, 2) + L92, 2)</f>
        <v>216.07</v>
      </c>
      <c r="N92" s="127">
        <f t="shared" si="3"/>
        <v>24692.47</v>
      </c>
      <c r="O92" s="128">
        <f>N92 / O11</f>
        <v>9.1010752808653103E-3</v>
      </c>
    </row>
    <row r="93" spans="1:15" s="6" customFormat="1" ht="64.95" customHeight="1" thickBot="1" x14ac:dyDescent="0.3">
      <c r="A93" s="129" t="s">
        <v>233</v>
      </c>
      <c r="B93" s="90" t="s">
        <v>234</v>
      </c>
      <c r="C93" s="90" t="s">
        <v>20</v>
      </c>
      <c r="D93" s="90" t="s">
        <v>235</v>
      </c>
      <c r="E93" s="91" t="s">
        <v>26</v>
      </c>
      <c r="F93" s="92">
        <v>78.569999999999993</v>
      </c>
      <c r="G93" s="93">
        <v>188.06</v>
      </c>
      <c r="H93" s="93">
        <f>TRUNC(TRUNC(G93 * J12, 2) + G93, 2)</f>
        <v>226.61</v>
      </c>
      <c r="I93" s="93">
        <f t="shared" si="2"/>
        <v>17804.740000000002</v>
      </c>
      <c r="J93" s="94">
        <f>I93 / J11</f>
        <v>6.6325762542092442E-3</v>
      </c>
      <c r="K93" s="95">
        <v>78.569999999999993</v>
      </c>
      <c r="L93" s="96">
        <v>187.08</v>
      </c>
      <c r="M93" s="96">
        <f>TRUNC(TRUNC(L93 * O12, 2) + L93, 2)</f>
        <v>232.16</v>
      </c>
      <c r="N93" s="96">
        <f t="shared" si="3"/>
        <v>18240.810000000001</v>
      </c>
      <c r="O93" s="130">
        <f>N93 / O11</f>
        <v>6.7231421155502374E-3</v>
      </c>
    </row>
    <row r="94" spans="1:15" ht="24" customHeight="1" thickBot="1" x14ac:dyDescent="0.3">
      <c r="A94" s="42" t="s">
        <v>236</v>
      </c>
      <c r="B94" s="43" t="s">
        <v>13</v>
      </c>
      <c r="C94" s="43"/>
      <c r="D94" s="43" t="s">
        <v>237</v>
      </c>
      <c r="E94" s="86"/>
      <c r="F94" s="44">
        <v>1</v>
      </c>
      <c r="G94" s="44" t="s">
        <v>15</v>
      </c>
      <c r="H94" s="45">
        <f>I95 + I96 + I97</f>
        <v>2612.71</v>
      </c>
      <c r="I94" s="45">
        <f t="shared" si="2"/>
        <v>2612.71</v>
      </c>
      <c r="J94" s="47">
        <f>I94 / J11</f>
        <v>9.7328005380224768E-4</v>
      </c>
      <c r="K94" s="87">
        <v>1</v>
      </c>
      <c r="L94" s="87" t="s">
        <v>15</v>
      </c>
      <c r="M94" s="88">
        <f>N95 + N96 + N97</f>
        <v>2681.92</v>
      </c>
      <c r="N94" s="88">
        <f t="shared" si="3"/>
        <v>2681.92</v>
      </c>
      <c r="O94" s="89">
        <f>N94 / O11</f>
        <v>9.8849389377645455E-4</v>
      </c>
    </row>
    <row r="95" spans="1:15" s="6" customFormat="1" ht="39" customHeight="1" x14ac:dyDescent="0.25">
      <c r="A95" s="133" t="s">
        <v>238</v>
      </c>
      <c r="B95" s="7" t="s">
        <v>239</v>
      </c>
      <c r="C95" s="7" t="s">
        <v>36</v>
      </c>
      <c r="D95" s="7" t="s">
        <v>240</v>
      </c>
      <c r="E95" s="8" t="s">
        <v>26</v>
      </c>
      <c r="F95" s="11">
        <v>0.4</v>
      </c>
      <c r="G95" s="12">
        <v>380.84</v>
      </c>
      <c r="H95" s="12">
        <f>TRUNC(TRUNC(G95 * J12, 2) + G95, 2)</f>
        <v>458.91</v>
      </c>
      <c r="I95" s="12">
        <f t="shared" si="2"/>
        <v>183.56</v>
      </c>
      <c r="J95" s="13">
        <f>I95 / J11</f>
        <v>6.8379302209560413E-5</v>
      </c>
      <c r="K95" s="9">
        <v>0.4</v>
      </c>
      <c r="L95" s="10">
        <v>374.56</v>
      </c>
      <c r="M95" s="10">
        <f>TRUNC(TRUNC(L95 * O12, 2) + L95, 2)</f>
        <v>464.82</v>
      </c>
      <c r="N95" s="10">
        <f t="shared" si="3"/>
        <v>185.92</v>
      </c>
      <c r="O95" s="134">
        <f>N95 / O11</f>
        <v>6.8525826546249859E-5</v>
      </c>
    </row>
    <row r="96" spans="1:15" s="6" customFormat="1" ht="25.95" customHeight="1" x14ac:dyDescent="0.25">
      <c r="A96" s="125" t="s">
        <v>241</v>
      </c>
      <c r="B96" s="23" t="s">
        <v>242</v>
      </c>
      <c r="C96" s="23" t="s">
        <v>20</v>
      </c>
      <c r="D96" s="23" t="s">
        <v>243</v>
      </c>
      <c r="E96" s="24" t="s">
        <v>26</v>
      </c>
      <c r="F96" s="3">
        <v>13.96</v>
      </c>
      <c r="G96" s="4">
        <v>130</v>
      </c>
      <c r="H96" s="4">
        <f>TRUNC(TRUNC(G96 * J12, 2) + G96, 2)</f>
        <v>156.65</v>
      </c>
      <c r="I96" s="4">
        <f t="shared" si="2"/>
        <v>2186.83</v>
      </c>
      <c r="J96" s="5">
        <f>I96 / J11</f>
        <v>8.1463232431321097E-4</v>
      </c>
      <c r="K96" s="126">
        <v>13.96</v>
      </c>
      <c r="L96" s="127">
        <v>130</v>
      </c>
      <c r="M96" s="127">
        <f>TRUNC(TRUNC(L96 * O12, 2) + L96, 2)</f>
        <v>161.33000000000001</v>
      </c>
      <c r="N96" s="127">
        <f t="shared" si="3"/>
        <v>2252.16</v>
      </c>
      <c r="O96" s="128">
        <f>N96 / O11</f>
        <v>8.3009426373925393E-4</v>
      </c>
    </row>
    <row r="97" spans="1:15" s="6" customFormat="1" ht="24" customHeight="1" thickBot="1" x14ac:dyDescent="0.3">
      <c r="A97" s="129" t="s">
        <v>244</v>
      </c>
      <c r="B97" s="90" t="s">
        <v>245</v>
      </c>
      <c r="C97" s="90" t="s">
        <v>20</v>
      </c>
      <c r="D97" s="90" t="s">
        <v>246</v>
      </c>
      <c r="E97" s="91" t="s">
        <v>26</v>
      </c>
      <c r="F97" s="92">
        <v>1.58</v>
      </c>
      <c r="G97" s="93">
        <v>127.28</v>
      </c>
      <c r="H97" s="93">
        <f>TRUNC(TRUNC(G97 * J12, 2) + G97, 2)</f>
        <v>153.37</v>
      </c>
      <c r="I97" s="93">
        <f t="shared" si="2"/>
        <v>242.32</v>
      </c>
      <c r="J97" s="94">
        <f>I97 / J11</f>
        <v>9.0268427279476351E-5</v>
      </c>
      <c r="K97" s="95">
        <v>1.58</v>
      </c>
      <c r="L97" s="96">
        <v>124.36</v>
      </c>
      <c r="M97" s="96">
        <f>TRUNC(TRUNC(L97 * O12, 2) + L97, 2)</f>
        <v>154.33000000000001</v>
      </c>
      <c r="N97" s="96">
        <f t="shared" si="3"/>
        <v>243.84</v>
      </c>
      <c r="O97" s="130">
        <f>N97 / O11</f>
        <v>8.9873803490950774E-5</v>
      </c>
    </row>
    <row r="98" spans="1:15" ht="24" customHeight="1" thickBot="1" x14ac:dyDescent="0.3">
      <c r="A98" s="42" t="s">
        <v>247</v>
      </c>
      <c r="B98" s="43" t="s">
        <v>13</v>
      </c>
      <c r="C98" s="43"/>
      <c r="D98" s="43" t="s">
        <v>248</v>
      </c>
      <c r="E98" s="86"/>
      <c r="F98" s="44">
        <v>1</v>
      </c>
      <c r="G98" s="44" t="s">
        <v>15</v>
      </c>
      <c r="H98" s="45">
        <f>I99 + I103 + I106</f>
        <v>121650.84000000001</v>
      </c>
      <c r="I98" s="45">
        <f t="shared" si="2"/>
        <v>121650.84</v>
      </c>
      <c r="J98" s="47">
        <f>I98 / J11</f>
        <v>4.5317060102456307E-2</v>
      </c>
      <c r="K98" s="87">
        <v>1</v>
      </c>
      <c r="L98" s="87" t="s">
        <v>15</v>
      </c>
      <c r="M98" s="88">
        <f>N99 + N103 + N106</f>
        <v>124109.54000000001</v>
      </c>
      <c r="N98" s="88">
        <f t="shared" si="3"/>
        <v>124109.54</v>
      </c>
      <c r="O98" s="89">
        <f>N98 / O11</f>
        <v>4.5743915720604877E-2</v>
      </c>
    </row>
    <row r="99" spans="1:15" ht="24" customHeight="1" thickBot="1" x14ac:dyDescent="0.3">
      <c r="A99" s="42" t="s">
        <v>249</v>
      </c>
      <c r="B99" s="43" t="s">
        <v>13</v>
      </c>
      <c r="C99" s="43"/>
      <c r="D99" s="43" t="s">
        <v>125</v>
      </c>
      <c r="E99" s="86"/>
      <c r="F99" s="44">
        <v>1</v>
      </c>
      <c r="G99" s="44" t="s">
        <v>15</v>
      </c>
      <c r="H99" s="45">
        <f>I100 + I101 + I102</f>
        <v>63853.96</v>
      </c>
      <c r="I99" s="45">
        <f t="shared" si="2"/>
        <v>63853.96</v>
      </c>
      <c r="J99" s="47">
        <f>I99 / J11</f>
        <v>2.3786714034196896E-2</v>
      </c>
      <c r="K99" s="87">
        <v>1</v>
      </c>
      <c r="L99" s="87" t="s">
        <v>15</v>
      </c>
      <c r="M99" s="88">
        <f>N100 + N101 + N102</f>
        <v>65061.73</v>
      </c>
      <c r="N99" s="88">
        <f t="shared" si="3"/>
        <v>65061.73</v>
      </c>
      <c r="O99" s="89">
        <f>N99 / O11</f>
        <v>2.398025400591083E-2</v>
      </c>
    </row>
    <row r="100" spans="1:15" s="6" customFormat="1" ht="52.05" customHeight="1" x14ac:dyDescent="0.25">
      <c r="A100" s="133" t="s">
        <v>250</v>
      </c>
      <c r="B100" s="7" t="s">
        <v>251</v>
      </c>
      <c r="C100" s="7" t="s">
        <v>20</v>
      </c>
      <c r="D100" s="7" t="s">
        <v>252</v>
      </c>
      <c r="E100" s="8" t="s">
        <v>93</v>
      </c>
      <c r="F100" s="11">
        <v>1345</v>
      </c>
      <c r="G100" s="12">
        <v>19.420000000000002</v>
      </c>
      <c r="H100" s="12">
        <f>TRUNC(TRUNC(G100 * J12, 2) + G100, 2)</f>
        <v>23.4</v>
      </c>
      <c r="I100" s="12">
        <f t="shared" si="2"/>
        <v>31473</v>
      </c>
      <c r="J100" s="13">
        <f>I100 / J11</f>
        <v>1.1724241547404091E-2</v>
      </c>
      <c r="K100" s="9">
        <v>1345</v>
      </c>
      <c r="L100" s="10">
        <v>19.32</v>
      </c>
      <c r="M100" s="10">
        <f>TRUNC(TRUNC(L100 * O12, 2) + L100, 2)</f>
        <v>23.97</v>
      </c>
      <c r="N100" s="10">
        <f t="shared" si="3"/>
        <v>32239.65</v>
      </c>
      <c r="O100" s="134">
        <f>N100 / O11</f>
        <v>1.188279186645764E-2</v>
      </c>
    </row>
    <row r="101" spans="1:15" s="6" customFormat="1" ht="64.95" customHeight="1" x14ac:dyDescent="0.25">
      <c r="A101" s="125" t="s">
        <v>253</v>
      </c>
      <c r="B101" s="23" t="s">
        <v>254</v>
      </c>
      <c r="C101" s="23" t="s">
        <v>36</v>
      </c>
      <c r="D101" s="23" t="s">
        <v>255</v>
      </c>
      <c r="E101" s="24" t="s">
        <v>26</v>
      </c>
      <c r="F101" s="3">
        <v>459.5</v>
      </c>
      <c r="G101" s="4">
        <v>29.19</v>
      </c>
      <c r="H101" s="4">
        <f>TRUNC(TRUNC(G101 * J12, 2) + G101, 2)</f>
        <v>35.17</v>
      </c>
      <c r="I101" s="4">
        <f t="shared" si="2"/>
        <v>16160.61</v>
      </c>
      <c r="J101" s="5">
        <f>I101 / J11</f>
        <v>6.0201091473133812E-3</v>
      </c>
      <c r="K101" s="126">
        <v>459.5</v>
      </c>
      <c r="L101" s="127">
        <v>28.75</v>
      </c>
      <c r="M101" s="127">
        <f>TRUNC(TRUNC(L101 * O12, 2) + L101, 2)</f>
        <v>35.67</v>
      </c>
      <c r="N101" s="127">
        <f t="shared" si="3"/>
        <v>16390.36</v>
      </c>
      <c r="O101" s="128">
        <f>N101 / O11</f>
        <v>6.0411088984003445E-3</v>
      </c>
    </row>
    <row r="102" spans="1:15" s="6" customFormat="1" ht="52.05" customHeight="1" thickBot="1" x14ac:dyDescent="0.3">
      <c r="A102" s="129" t="s">
        <v>256</v>
      </c>
      <c r="B102" s="90" t="s">
        <v>257</v>
      </c>
      <c r="C102" s="90" t="s">
        <v>36</v>
      </c>
      <c r="D102" s="90" t="s">
        <v>258</v>
      </c>
      <c r="E102" s="91" t="s">
        <v>26</v>
      </c>
      <c r="F102" s="92">
        <v>459.5</v>
      </c>
      <c r="G102" s="93">
        <v>29.3</v>
      </c>
      <c r="H102" s="93">
        <f>TRUNC(TRUNC(G102 * J12, 2) + G102, 2)</f>
        <v>35.299999999999997</v>
      </c>
      <c r="I102" s="93">
        <f t="shared" si="2"/>
        <v>16220.35</v>
      </c>
      <c r="J102" s="94">
        <f>I102 / J11</f>
        <v>6.0423633394794249E-3</v>
      </c>
      <c r="K102" s="95">
        <v>459.5</v>
      </c>
      <c r="L102" s="96">
        <v>28.82</v>
      </c>
      <c r="M102" s="96">
        <f>TRUNC(TRUNC(L102 * O12, 2) + L102, 2)</f>
        <v>35.76</v>
      </c>
      <c r="N102" s="96">
        <f t="shared" si="3"/>
        <v>16431.72</v>
      </c>
      <c r="O102" s="130">
        <f>N102 / O11</f>
        <v>6.0563532410528448E-3</v>
      </c>
    </row>
    <row r="103" spans="1:15" ht="24" customHeight="1" thickBot="1" x14ac:dyDescent="0.3">
      <c r="A103" s="42" t="s">
        <v>259</v>
      </c>
      <c r="B103" s="43" t="s">
        <v>13</v>
      </c>
      <c r="C103" s="43"/>
      <c r="D103" s="43" t="s">
        <v>260</v>
      </c>
      <c r="E103" s="86"/>
      <c r="F103" s="44">
        <v>1</v>
      </c>
      <c r="G103" s="44" t="s">
        <v>15</v>
      </c>
      <c r="H103" s="45">
        <f>I104 + I105</f>
        <v>33493.799999999996</v>
      </c>
      <c r="I103" s="45">
        <f t="shared" si="2"/>
        <v>33493.800000000003</v>
      </c>
      <c r="J103" s="47">
        <f>I103 / J11</f>
        <v>1.2477024800319104E-2</v>
      </c>
      <c r="K103" s="87">
        <v>1</v>
      </c>
      <c r="L103" s="87" t="s">
        <v>15</v>
      </c>
      <c r="M103" s="88">
        <f>N104 + N105</f>
        <v>34267.339999999997</v>
      </c>
      <c r="N103" s="88">
        <f t="shared" si="3"/>
        <v>34267.339999999997</v>
      </c>
      <c r="O103" s="89">
        <f>N103 / O11</f>
        <v>1.2630151662227676E-2</v>
      </c>
    </row>
    <row r="104" spans="1:15" s="6" customFormat="1" ht="52.05" customHeight="1" x14ac:dyDescent="0.25">
      <c r="A104" s="133" t="s">
        <v>261</v>
      </c>
      <c r="B104" s="7" t="s">
        <v>262</v>
      </c>
      <c r="C104" s="7" t="s">
        <v>36</v>
      </c>
      <c r="D104" s="7" t="s">
        <v>263</v>
      </c>
      <c r="E104" s="8" t="s">
        <v>26</v>
      </c>
      <c r="F104" s="11">
        <v>459.5</v>
      </c>
      <c r="G104" s="12">
        <v>54.57</v>
      </c>
      <c r="H104" s="12">
        <f>TRUNC(TRUNC(G104 * J12, 2) + G104, 2)</f>
        <v>65.75</v>
      </c>
      <c r="I104" s="12">
        <f t="shared" si="2"/>
        <v>30212.12</v>
      </c>
      <c r="J104" s="13">
        <f>I104 / J11</f>
        <v>1.1254541751315669E-2</v>
      </c>
      <c r="K104" s="9">
        <v>459.5</v>
      </c>
      <c r="L104" s="10">
        <v>54.17</v>
      </c>
      <c r="M104" s="10">
        <f>TRUNC(TRUNC(L104 * O12, 2) + L104, 2)</f>
        <v>67.22</v>
      </c>
      <c r="N104" s="10">
        <f t="shared" si="3"/>
        <v>30887.59</v>
      </c>
      <c r="O104" s="134">
        <f>N104 / O11</f>
        <v>1.1384453715424278E-2</v>
      </c>
    </row>
    <row r="105" spans="1:15" s="6" customFormat="1" ht="24" customHeight="1" thickBot="1" x14ac:dyDescent="0.3">
      <c r="A105" s="129" t="s">
        <v>264</v>
      </c>
      <c r="B105" s="90" t="s">
        <v>265</v>
      </c>
      <c r="C105" s="90" t="s">
        <v>20</v>
      </c>
      <c r="D105" s="90" t="s">
        <v>266</v>
      </c>
      <c r="E105" s="91" t="s">
        <v>26</v>
      </c>
      <c r="F105" s="92">
        <v>34.409999999999997</v>
      </c>
      <c r="G105" s="93">
        <v>79.150000000000006</v>
      </c>
      <c r="H105" s="93">
        <f>TRUNC(TRUNC(G105 * J12, 2) + G105, 2)</f>
        <v>95.37</v>
      </c>
      <c r="I105" s="93">
        <f t="shared" si="2"/>
        <v>3281.68</v>
      </c>
      <c r="J105" s="94">
        <f>I105 / J11</f>
        <v>1.2224830490034334E-3</v>
      </c>
      <c r="K105" s="95">
        <v>34.409999999999997</v>
      </c>
      <c r="L105" s="96">
        <v>79.150000000000006</v>
      </c>
      <c r="M105" s="96">
        <f>TRUNC(TRUNC(L105 * O12, 2) + L105, 2)</f>
        <v>98.22</v>
      </c>
      <c r="N105" s="96">
        <f t="shared" si="3"/>
        <v>3379.75</v>
      </c>
      <c r="O105" s="130">
        <f>N105 / O11</f>
        <v>1.2456979468033992E-3</v>
      </c>
    </row>
    <row r="106" spans="1:15" ht="24" customHeight="1" thickBot="1" x14ac:dyDescent="0.3">
      <c r="A106" s="42" t="s">
        <v>267</v>
      </c>
      <c r="B106" s="43" t="s">
        <v>13</v>
      </c>
      <c r="C106" s="43"/>
      <c r="D106" s="43" t="s">
        <v>268</v>
      </c>
      <c r="E106" s="86"/>
      <c r="F106" s="44">
        <v>1</v>
      </c>
      <c r="G106" s="44" t="s">
        <v>15</v>
      </c>
      <c r="H106" s="45">
        <f>I107 + I108 + I109</f>
        <v>24303.08</v>
      </c>
      <c r="I106" s="45">
        <f t="shared" si="2"/>
        <v>24303.08</v>
      </c>
      <c r="J106" s="47">
        <f>I106 / J11</f>
        <v>9.0533212679403119E-3</v>
      </c>
      <c r="K106" s="87">
        <v>1</v>
      </c>
      <c r="L106" s="87" t="s">
        <v>15</v>
      </c>
      <c r="M106" s="88">
        <f>N107 + N108 + N109</f>
        <v>24780.47</v>
      </c>
      <c r="N106" s="88">
        <f t="shared" si="3"/>
        <v>24780.47</v>
      </c>
      <c r="O106" s="89">
        <f>N106 / O11</f>
        <v>9.1335100524663759E-3</v>
      </c>
    </row>
    <row r="107" spans="1:15" s="6" customFormat="1" ht="39" customHeight="1" x14ac:dyDescent="0.25">
      <c r="A107" s="133" t="s">
        <v>269</v>
      </c>
      <c r="B107" s="7" t="s">
        <v>270</v>
      </c>
      <c r="C107" s="7" t="s">
        <v>36</v>
      </c>
      <c r="D107" s="7" t="s">
        <v>271</v>
      </c>
      <c r="E107" s="8" t="s">
        <v>77</v>
      </c>
      <c r="F107" s="11">
        <v>90.1</v>
      </c>
      <c r="G107" s="12">
        <v>146.57</v>
      </c>
      <c r="H107" s="12">
        <f>TRUNC(TRUNC(G107 * J12, 2) + G107, 2)</f>
        <v>176.61</v>
      </c>
      <c r="I107" s="12">
        <f t="shared" si="2"/>
        <v>15912.56</v>
      </c>
      <c r="J107" s="13">
        <f>I107 / J11</f>
        <v>5.9277061950738863E-3</v>
      </c>
      <c r="K107" s="9">
        <v>90.1</v>
      </c>
      <c r="L107" s="10">
        <v>144.83000000000001</v>
      </c>
      <c r="M107" s="10">
        <f>TRUNC(TRUNC(L107 * O12, 2) + L107, 2)</f>
        <v>179.73</v>
      </c>
      <c r="N107" s="10">
        <f t="shared" si="3"/>
        <v>16193.67</v>
      </c>
      <c r="O107" s="134">
        <f>N107 / O11</f>
        <v>5.968613498102464E-3</v>
      </c>
    </row>
    <row r="108" spans="1:15" s="6" customFormat="1" ht="25.95" customHeight="1" x14ac:dyDescent="0.25">
      <c r="A108" s="125" t="s">
        <v>272</v>
      </c>
      <c r="B108" s="23" t="s">
        <v>273</v>
      </c>
      <c r="C108" s="23" t="s">
        <v>36</v>
      </c>
      <c r="D108" s="23" t="s">
        <v>274</v>
      </c>
      <c r="E108" s="24" t="s">
        <v>77</v>
      </c>
      <c r="F108" s="3">
        <v>76.680000000000007</v>
      </c>
      <c r="G108" s="4">
        <v>46.44</v>
      </c>
      <c r="H108" s="4">
        <f>TRUNC(TRUNC(G108 * J12, 2) + G108, 2)</f>
        <v>55.96</v>
      </c>
      <c r="I108" s="4">
        <f t="shared" si="2"/>
        <v>4291.01</v>
      </c>
      <c r="J108" s="5">
        <f>I108 / J11</f>
        <v>1.5984760817947584E-3</v>
      </c>
      <c r="K108" s="126">
        <v>76.680000000000007</v>
      </c>
      <c r="L108" s="127">
        <v>45.96</v>
      </c>
      <c r="M108" s="127">
        <f>TRUNC(TRUNC(L108 * O12, 2) + L108, 2)</f>
        <v>57.03</v>
      </c>
      <c r="N108" s="127">
        <f t="shared" si="3"/>
        <v>4373.0600000000004</v>
      </c>
      <c r="O108" s="128">
        <f>N108 / O11</f>
        <v>1.6118091170199197E-3</v>
      </c>
    </row>
    <row r="109" spans="1:15" s="6" customFormat="1" ht="39" customHeight="1" thickBot="1" x14ac:dyDescent="0.3">
      <c r="A109" s="129" t="s">
        <v>275</v>
      </c>
      <c r="B109" s="90" t="s">
        <v>276</v>
      </c>
      <c r="C109" s="90" t="s">
        <v>36</v>
      </c>
      <c r="D109" s="90" t="s">
        <v>277</v>
      </c>
      <c r="E109" s="91" t="s">
        <v>77</v>
      </c>
      <c r="F109" s="92">
        <v>33.4</v>
      </c>
      <c r="G109" s="93">
        <v>101.86</v>
      </c>
      <c r="H109" s="93">
        <f>TRUNC(TRUNC(G109 * J12, 2) + G109, 2)</f>
        <v>122.74</v>
      </c>
      <c r="I109" s="93">
        <f t="shared" si="2"/>
        <v>4099.51</v>
      </c>
      <c r="J109" s="94">
        <f>I109 / J11</f>
        <v>1.5271389910716661E-3</v>
      </c>
      <c r="K109" s="95">
        <v>33.4</v>
      </c>
      <c r="L109" s="96">
        <v>101.66</v>
      </c>
      <c r="M109" s="96">
        <f>TRUNC(TRUNC(L109 * O12, 2) + L109, 2)</f>
        <v>126.16</v>
      </c>
      <c r="N109" s="96">
        <f t="shared" si="3"/>
        <v>4213.74</v>
      </c>
      <c r="O109" s="130">
        <f>N109 / O11</f>
        <v>1.5530874373439914E-3</v>
      </c>
    </row>
    <row r="110" spans="1:15" ht="24" customHeight="1" thickBot="1" x14ac:dyDescent="0.3">
      <c r="A110" s="42" t="s">
        <v>278</v>
      </c>
      <c r="B110" s="43" t="s">
        <v>13</v>
      </c>
      <c r="C110" s="43"/>
      <c r="D110" s="43" t="s">
        <v>279</v>
      </c>
      <c r="E110" s="86"/>
      <c r="F110" s="44">
        <v>1</v>
      </c>
      <c r="G110" s="44" t="s">
        <v>15</v>
      </c>
      <c r="H110" s="45">
        <f>I111 + I112</f>
        <v>17363.78</v>
      </c>
      <c r="I110" s="45">
        <f t="shared" si="2"/>
        <v>17363.78</v>
      </c>
      <c r="J110" s="47">
        <f>I110 / J11</f>
        <v>6.4683109616491654E-3</v>
      </c>
      <c r="K110" s="87">
        <v>1</v>
      </c>
      <c r="L110" s="87" t="s">
        <v>15</v>
      </c>
      <c r="M110" s="88">
        <f>N111 + N112</f>
        <v>17291.97</v>
      </c>
      <c r="N110" s="88">
        <f t="shared" si="3"/>
        <v>17291.97</v>
      </c>
      <c r="O110" s="89">
        <f>N110 / O11</f>
        <v>6.3734215623007552E-3</v>
      </c>
    </row>
    <row r="111" spans="1:15" s="6" customFormat="1" ht="39" customHeight="1" x14ac:dyDescent="0.25">
      <c r="A111" s="133" t="s">
        <v>280</v>
      </c>
      <c r="B111" s="7" t="s">
        <v>281</v>
      </c>
      <c r="C111" s="7" t="s">
        <v>36</v>
      </c>
      <c r="D111" s="7" t="s">
        <v>282</v>
      </c>
      <c r="E111" s="8" t="s">
        <v>26</v>
      </c>
      <c r="F111" s="11">
        <v>158.86000000000001</v>
      </c>
      <c r="G111" s="12">
        <v>61.62</v>
      </c>
      <c r="H111" s="12">
        <f>TRUNC(TRUNC(G111 * J12, 2) + G111, 2)</f>
        <v>74.25</v>
      </c>
      <c r="I111" s="12">
        <f t="shared" si="2"/>
        <v>11795.35</v>
      </c>
      <c r="J111" s="13">
        <f>I111 / J11</f>
        <v>4.3939736452252038E-3</v>
      </c>
      <c r="K111" s="9">
        <v>158.86000000000001</v>
      </c>
      <c r="L111" s="10">
        <v>59.65</v>
      </c>
      <c r="M111" s="10">
        <f>TRUNC(TRUNC(L111 * O12, 2) + L111, 2)</f>
        <v>74.02</v>
      </c>
      <c r="N111" s="10">
        <f t="shared" si="3"/>
        <v>11758.81</v>
      </c>
      <c r="O111" s="134">
        <f>N111 / O11</f>
        <v>4.3340263255717965E-3</v>
      </c>
    </row>
    <row r="112" spans="1:15" s="6" customFormat="1" ht="25.95" customHeight="1" thickBot="1" x14ac:dyDescent="0.3">
      <c r="A112" s="129" t="s">
        <v>283</v>
      </c>
      <c r="B112" s="90" t="s">
        <v>284</v>
      </c>
      <c r="C112" s="90" t="s">
        <v>36</v>
      </c>
      <c r="D112" s="90" t="s">
        <v>285</v>
      </c>
      <c r="E112" s="91" t="s">
        <v>26</v>
      </c>
      <c r="F112" s="92">
        <v>135.65</v>
      </c>
      <c r="G112" s="93">
        <v>34.07</v>
      </c>
      <c r="H112" s="93">
        <f>TRUNC(TRUNC(G112 * J12, 2) + G112, 2)</f>
        <v>41.05</v>
      </c>
      <c r="I112" s="93">
        <f t="shared" si="2"/>
        <v>5568.43</v>
      </c>
      <c r="J112" s="94">
        <f>I112 / J11</f>
        <v>2.0743373164239624E-3</v>
      </c>
      <c r="K112" s="95">
        <v>135.65</v>
      </c>
      <c r="L112" s="96">
        <v>32.869999999999997</v>
      </c>
      <c r="M112" s="96">
        <f>TRUNC(TRUNC(L112 * O12, 2) + L112, 2)</f>
        <v>40.79</v>
      </c>
      <c r="N112" s="96">
        <f t="shared" si="3"/>
        <v>5533.16</v>
      </c>
      <c r="O112" s="130">
        <f>N112 / O11</f>
        <v>2.0393952367289583E-3</v>
      </c>
    </row>
    <row r="113" spans="1:15" ht="24" customHeight="1" thickBot="1" x14ac:dyDescent="0.3">
      <c r="A113" s="42" t="s">
        <v>286</v>
      </c>
      <c r="B113" s="43" t="s">
        <v>13</v>
      </c>
      <c r="C113" s="43"/>
      <c r="D113" s="43" t="s">
        <v>287</v>
      </c>
      <c r="E113" s="86"/>
      <c r="F113" s="44">
        <v>1</v>
      </c>
      <c r="G113" s="44" t="s">
        <v>15</v>
      </c>
      <c r="H113" s="45">
        <f>I114 + I121 + I133 + I136</f>
        <v>240201.24</v>
      </c>
      <c r="I113" s="45">
        <f t="shared" si="2"/>
        <v>240201.24</v>
      </c>
      <c r="J113" s="47">
        <f>I113 / J11</f>
        <v>8.9479152217646282E-2</v>
      </c>
      <c r="K113" s="87">
        <v>1</v>
      </c>
      <c r="L113" s="87" t="s">
        <v>15</v>
      </c>
      <c r="M113" s="88">
        <f>N114 + N121 + N133 + N136</f>
        <v>243794.99</v>
      </c>
      <c r="N113" s="88">
        <f t="shared" si="3"/>
        <v>243794.99</v>
      </c>
      <c r="O113" s="89">
        <f>N113 / O11</f>
        <v>8.9857213842430728E-2</v>
      </c>
    </row>
    <row r="114" spans="1:15" ht="24" customHeight="1" thickBot="1" x14ac:dyDescent="0.3">
      <c r="A114" s="42" t="s">
        <v>288</v>
      </c>
      <c r="B114" s="43" t="s">
        <v>13</v>
      </c>
      <c r="C114" s="43"/>
      <c r="D114" s="43" t="s">
        <v>289</v>
      </c>
      <c r="E114" s="86"/>
      <c r="F114" s="44">
        <v>1</v>
      </c>
      <c r="G114" s="44" t="s">
        <v>15</v>
      </c>
      <c r="H114" s="45">
        <f>I115</f>
        <v>51397.89</v>
      </c>
      <c r="I114" s="45">
        <f t="shared" si="2"/>
        <v>51397.89</v>
      </c>
      <c r="J114" s="47">
        <f>I114 / J11</f>
        <v>1.9146610662691996E-2</v>
      </c>
      <c r="K114" s="87">
        <v>1</v>
      </c>
      <c r="L114" s="87" t="s">
        <v>15</v>
      </c>
      <c r="M114" s="88">
        <f>N115</f>
        <v>52164.72</v>
      </c>
      <c r="N114" s="88">
        <f t="shared" si="3"/>
        <v>52164.72</v>
      </c>
      <c r="O114" s="89">
        <f>N114 / O11</f>
        <v>1.922671339583526E-2</v>
      </c>
    </row>
    <row r="115" spans="1:15" ht="24" customHeight="1" thickBot="1" x14ac:dyDescent="0.3">
      <c r="A115" s="42" t="s">
        <v>290</v>
      </c>
      <c r="B115" s="43" t="s">
        <v>13</v>
      </c>
      <c r="C115" s="43"/>
      <c r="D115" s="43" t="s">
        <v>291</v>
      </c>
      <c r="E115" s="86"/>
      <c r="F115" s="44">
        <v>1</v>
      </c>
      <c r="G115" s="44" t="s">
        <v>15</v>
      </c>
      <c r="H115" s="45">
        <f>I116 + I117 + I118 + I119 + I120</f>
        <v>51397.889999999992</v>
      </c>
      <c r="I115" s="45">
        <f t="shared" si="2"/>
        <v>51397.89</v>
      </c>
      <c r="J115" s="47">
        <f>I115 / J11</f>
        <v>1.9146610662691996E-2</v>
      </c>
      <c r="K115" s="87">
        <v>1</v>
      </c>
      <c r="L115" s="87" t="s">
        <v>15</v>
      </c>
      <c r="M115" s="88">
        <f>N116 + N117 + N118 + N119 + N120</f>
        <v>52164.719999999994</v>
      </c>
      <c r="N115" s="88">
        <f t="shared" si="3"/>
        <v>52164.72</v>
      </c>
      <c r="O115" s="89">
        <f>N115 / O11</f>
        <v>1.922671339583526E-2</v>
      </c>
    </row>
    <row r="116" spans="1:15" s="6" customFormat="1" ht="64.95" customHeight="1" x14ac:dyDescent="0.25">
      <c r="A116" s="133" t="s">
        <v>292</v>
      </c>
      <c r="B116" s="7" t="s">
        <v>293</v>
      </c>
      <c r="C116" s="7" t="s">
        <v>36</v>
      </c>
      <c r="D116" s="7" t="s">
        <v>294</v>
      </c>
      <c r="E116" s="8" t="s">
        <v>38</v>
      </c>
      <c r="F116" s="11">
        <v>13</v>
      </c>
      <c r="G116" s="12">
        <v>1241.8900000000001</v>
      </c>
      <c r="H116" s="12">
        <f>TRUNC(TRUNC(G116 * J12, 2) + G116, 2)</f>
        <v>1496.47</v>
      </c>
      <c r="I116" s="12">
        <f t="shared" si="2"/>
        <v>19454.11</v>
      </c>
      <c r="J116" s="13">
        <f>I116 / J11</f>
        <v>7.2469953525170589E-3</v>
      </c>
      <c r="K116" s="9">
        <v>13</v>
      </c>
      <c r="L116" s="10">
        <v>1220.05</v>
      </c>
      <c r="M116" s="10">
        <f>TRUNC(TRUNC(L116 * O12, 2) + L116, 2)</f>
        <v>1514.08</v>
      </c>
      <c r="N116" s="10">
        <f t="shared" si="3"/>
        <v>19683.04</v>
      </c>
      <c r="O116" s="134">
        <f>N116 / O11</f>
        <v>7.2547148501661898E-3</v>
      </c>
    </row>
    <row r="117" spans="1:15" s="6" customFormat="1" ht="64.95" customHeight="1" x14ac:dyDescent="0.25">
      <c r="A117" s="125" t="s">
        <v>295</v>
      </c>
      <c r="B117" s="23" t="s">
        <v>296</v>
      </c>
      <c r="C117" s="23" t="s">
        <v>36</v>
      </c>
      <c r="D117" s="23" t="s">
        <v>297</v>
      </c>
      <c r="E117" s="24" t="s">
        <v>38</v>
      </c>
      <c r="F117" s="3">
        <v>12</v>
      </c>
      <c r="G117" s="4">
        <v>1170.08</v>
      </c>
      <c r="H117" s="4">
        <f>TRUNC(TRUNC(G117 * J12, 2) + G117, 2)</f>
        <v>1409.94</v>
      </c>
      <c r="I117" s="4">
        <f t="shared" si="2"/>
        <v>16919.28</v>
      </c>
      <c r="J117" s="5">
        <f>I117 / J11</f>
        <v>6.3027269573336852E-3</v>
      </c>
      <c r="K117" s="126">
        <v>12</v>
      </c>
      <c r="L117" s="127">
        <v>1148.6400000000001</v>
      </c>
      <c r="M117" s="127">
        <f>TRUNC(TRUNC(L117 * O12, 2) + L117, 2)</f>
        <v>1425.46</v>
      </c>
      <c r="N117" s="127">
        <f t="shared" si="3"/>
        <v>17105.52</v>
      </c>
      <c r="O117" s="128">
        <f>N117 / O11</f>
        <v>6.3047003899709981E-3</v>
      </c>
    </row>
    <row r="118" spans="1:15" s="6" customFormat="1" ht="24" customHeight="1" x14ac:dyDescent="0.25">
      <c r="A118" s="125" t="s">
        <v>298</v>
      </c>
      <c r="B118" s="23" t="s">
        <v>299</v>
      </c>
      <c r="C118" s="23" t="s">
        <v>20</v>
      </c>
      <c r="D118" s="23" t="s">
        <v>300</v>
      </c>
      <c r="E118" s="24" t="s">
        <v>38</v>
      </c>
      <c r="F118" s="3">
        <v>1</v>
      </c>
      <c r="G118" s="4">
        <v>1183.93</v>
      </c>
      <c r="H118" s="4">
        <f>TRUNC(TRUNC(G118 * J12, 2) + G118, 2)</f>
        <v>1426.63</v>
      </c>
      <c r="I118" s="4">
        <f t="shared" si="2"/>
        <v>1426.63</v>
      </c>
      <c r="J118" s="5">
        <f>I118 / J11</f>
        <v>5.3144456260201126E-4</v>
      </c>
      <c r="K118" s="126">
        <v>1</v>
      </c>
      <c r="L118" s="127">
        <v>1173.9000000000001</v>
      </c>
      <c r="M118" s="127">
        <f>TRUNC(TRUNC(L118 * O12, 2) + L118, 2)</f>
        <v>1456.8</v>
      </c>
      <c r="N118" s="127">
        <f t="shared" si="3"/>
        <v>1456.8</v>
      </c>
      <c r="O118" s="128">
        <f>N118 / O11</f>
        <v>5.3694290077762913E-4</v>
      </c>
    </row>
    <row r="119" spans="1:15" s="6" customFormat="1" ht="25.95" customHeight="1" x14ac:dyDescent="0.25">
      <c r="A119" s="125" t="s">
        <v>301</v>
      </c>
      <c r="B119" s="23" t="s">
        <v>302</v>
      </c>
      <c r="C119" s="23" t="s">
        <v>20</v>
      </c>
      <c r="D119" s="23" t="s">
        <v>303</v>
      </c>
      <c r="E119" s="24" t="s">
        <v>26</v>
      </c>
      <c r="F119" s="3">
        <v>17.96</v>
      </c>
      <c r="G119" s="4">
        <v>475.7</v>
      </c>
      <c r="H119" s="4">
        <f>TRUNC(TRUNC(G119 * J12, 2) + G119, 2)</f>
        <v>573.21</v>
      </c>
      <c r="I119" s="4">
        <f t="shared" si="2"/>
        <v>10294.85</v>
      </c>
      <c r="J119" s="5">
        <f>I119 / J11</f>
        <v>3.8350112189588859E-3</v>
      </c>
      <c r="K119" s="126">
        <v>17.96</v>
      </c>
      <c r="L119" s="127">
        <v>473.3</v>
      </c>
      <c r="M119" s="127">
        <f>TRUNC(TRUNC(L119 * O12, 2) + L119, 2)</f>
        <v>587.36</v>
      </c>
      <c r="N119" s="127">
        <f t="shared" si="3"/>
        <v>10548.98</v>
      </c>
      <c r="O119" s="128">
        <f>N119 / O11</f>
        <v>3.8881108741386557E-3</v>
      </c>
    </row>
    <row r="120" spans="1:15" s="6" customFormat="1" ht="25.95" customHeight="1" thickBot="1" x14ac:dyDescent="0.3">
      <c r="A120" s="129" t="s">
        <v>304</v>
      </c>
      <c r="B120" s="90" t="s">
        <v>305</v>
      </c>
      <c r="C120" s="90" t="s">
        <v>20</v>
      </c>
      <c r="D120" s="90" t="s">
        <v>306</v>
      </c>
      <c r="E120" s="91" t="s">
        <v>38</v>
      </c>
      <c r="F120" s="92">
        <v>2</v>
      </c>
      <c r="G120" s="93">
        <v>1370.55</v>
      </c>
      <c r="H120" s="93">
        <f>TRUNC(TRUNC(G120 * J12, 2) + G120, 2)</f>
        <v>1651.51</v>
      </c>
      <c r="I120" s="93">
        <f t="shared" si="2"/>
        <v>3303.02</v>
      </c>
      <c r="J120" s="94">
        <f>I120 / J11</f>
        <v>1.2304325712803564E-3</v>
      </c>
      <c r="K120" s="95">
        <v>2</v>
      </c>
      <c r="L120" s="96">
        <v>1357.93</v>
      </c>
      <c r="M120" s="96">
        <f>TRUNC(TRUNC(L120 * O12, 2) + L120, 2)</f>
        <v>1685.19</v>
      </c>
      <c r="N120" s="96">
        <f t="shared" si="3"/>
        <v>3370.38</v>
      </c>
      <c r="O120" s="130">
        <f>N120 / O11</f>
        <v>1.2422443807817859E-3</v>
      </c>
    </row>
    <row r="121" spans="1:15" ht="24" customHeight="1" thickBot="1" x14ac:dyDescent="0.3">
      <c r="A121" s="42" t="s">
        <v>307</v>
      </c>
      <c r="B121" s="43" t="s">
        <v>13</v>
      </c>
      <c r="C121" s="43"/>
      <c r="D121" s="43" t="s">
        <v>308</v>
      </c>
      <c r="E121" s="86"/>
      <c r="F121" s="44">
        <v>1</v>
      </c>
      <c r="G121" s="44" t="s">
        <v>15</v>
      </c>
      <c r="H121" s="45">
        <f>I122 + I129</f>
        <v>109611.71</v>
      </c>
      <c r="I121" s="45">
        <f t="shared" si="2"/>
        <v>109611.71</v>
      </c>
      <c r="J121" s="47">
        <f>I121 / J11</f>
        <v>4.0832274154481887E-2</v>
      </c>
      <c r="K121" s="87">
        <v>1</v>
      </c>
      <c r="L121" s="87" t="s">
        <v>15</v>
      </c>
      <c r="M121" s="88">
        <f>N122 + N129</f>
        <v>112238.57</v>
      </c>
      <c r="N121" s="88">
        <f t="shared" si="3"/>
        <v>112238.57</v>
      </c>
      <c r="O121" s="89">
        <f>N121 / O11</f>
        <v>4.1368549804319726E-2</v>
      </c>
    </row>
    <row r="122" spans="1:15" ht="24" customHeight="1" thickBot="1" x14ac:dyDescent="0.3">
      <c r="A122" s="42" t="s">
        <v>309</v>
      </c>
      <c r="B122" s="43" t="s">
        <v>13</v>
      </c>
      <c r="C122" s="43"/>
      <c r="D122" s="43" t="s">
        <v>310</v>
      </c>
      <c r="E122" s="86"/>
      <c r="F122" s="44">
        <v>1</v>
      </c>
      <c r="G122" s="44" t="s">
        <v>15</v>
      </c>
      <c r="H122" s="45">
        <f>I123 + I124 + I125 + I126 + I127 + I128</f>
        <v>65500.229999999989</v>
      </c>
      <c r="I122" s="45">
        <f t="shared" si="2"/>
        <v>65500.23</v>
      </c>
      <c r="J122" s="47">
        <f>I122 / J11</f>
        <v>2.4399978328425123E-2</v>
      </c>
      <c r="K122" s="87">
        <v>1</v>
      </c>
      <c r="L122" s="87" t="s">
        <v>15</v>
      </c>
      <c r="M122" s="88">
        <f>N123 + N124 + N125 + N126 + N127 + N128</f>
        <v>66932.639999999999</v>
      </c>
      <c r="N122" s="88">
        <f t="shared" si="3"/>
        <v>66932.639999999999</v>
      </c>
      <c r="O122" s="89">
        <f>N122 / O11</f>
        <v>2.466982830745797E-2</v>
      </c>
    </row>
    <row r="123" spans="1:15" s="6" customFormat="1" ht="39" customHeight="1" x14ac:dyDescent="0.25">
      <c r="A123" s="133" t="s">
        <v>311</v>
      </c>
      <c r="B123" s="7" t="s">
        <v>312</v>
      </c>
      <c r="C123" s="7" t="s">
        <v>20</v>
      </c>
      <c r="D123" s="7" t="s">
        <v>313</v>
      </c>
      <c r="E123" s="8" t="s">
        <v>26</v>
      </c>
      <c r="F123" s="11">
        <v>14.07</v>
      </c>
      <c r="G123" s="12">
        <v>740.32</v>
      </c>
      <c r="H123" s="12">
        <f>TRUNC(TRUNC(G123 * J12, 2) + G123, 2)</f>
        <v>892.08</v>
      </c>
      <c r="I123" s="12">
        <f t="shared" si="2"/>
        <v>12551.56</v>
      </c>
      <c r="J123" s="13">
        <f>I123 / J11</f>
        <v>4.6756750623307367E-3</v>
      </c>
      <c r="K123" s="9">
        <v>14.07</v>
      </c>
      <c r="L123" s="10">
        <v>739.48</v>
      </c>
      <c r="M123" s="10">
        <f>TRUNC(TRUNC(L123 * O12, 2) + L123, 2)</f>
        <v>917.69</v>
      </c>
      <c r="N123" s="10">
        <f t="shared" si="3"/>
        <v>12911.89</v>
      </c>
      <c r="O123" s="134">
        <f>N123 / O11</f>
        <v>4.7590250350917499E-3</v>
      </c>
    </row>
    <row r="124" spans="1:15" s="6" customFormat="1" ht="24" customHeight="1" x14ac:dyDescent="0.25">
      <c r="A124" s="125" t="s">
        <v>314</v>
      </c>
      <c r="B124" s="23" t="s">
        <v>315</v>
      </c>
      <c r="C124" s="23" t="s">
        <v>20</v>
      </c>
      <c r="D124" s="23" t="s">
        <v>316</v>
      </c>
      <c r="E124" s="24" t="s">
        <v>26</v>
      </c>
      <c r="F124" s="3">
        <v>6.93</v>
      </c>
      <c r="G124" s="4">
        <v>1233.78</v>
      </c>
      <c r="H124" s="4">
        <f>TRUNC(TRUNC(G124 * J12, 2) + G124, 2)</f>
        <v>1486.7</v>
      </c>
      <c r="I124" s="4">
        <f t="shared" si="2"/>
        <v>10302.83</v>
      </c>
      <c r="J124" s="5">
        <f>I124 / J11</f>
        <v>3.8379839081702184E-3</v>
      </c>
      <c r="K124" s="126">
        <v>6.93</v>
      </c>
      <c r="L124" s="127">
        <v>1224.9000000000001</v>
      </c>
      <c r="M124" s="127">
        <f>TRUNC(TRUNC(L124 * O12, 2) + L124, 2)</f>
        <v>1520.1</v>
      </c>
      <c r="N124" s="127">
        <f t="shared" si="3"/>
        <v>10534.29</v>
      </c>
      <c r="O124" s="128">
        <f>N124 / O11</f>
        <v>3.8826964787429786E-3</v>
      </c>
    </row>
    <row r="125" spans="1:15" s="6" customFormat="1" ht="25.95" customHeight="1" x14ac:dyDescent="0.25">
      <c r="A125" s="125" t="s">
        <v>317</v>
      </c>
      <c r="B125" s="23" t="s">
        <v>318</v>
      </c>
      <c r="C125" s="23" t="s">
        <v>20</v>
      </c>
      <c r="D125" s="23" t="s">
        <v>319</v>
      </c>
      <c r="E125" s="24" t="s">
        <v>26</v>
      </c>
      <c r="F125" s="3">
        <v>17.760000000000002</v>
      </c>
      <c r="G125" s="4">
        <v>942.88</v>
      </c>
      <c r="H125" s="4">
        <f>TRUNC(TRUNC(G125 * J12, 2) + G125, 2)</f>
        <v>1136.17</v>
      </c>
      <c r="I125" s="4">
        <f t="shared" si="2"/>
        <v>20178.37</v>
      </c>
      <c r="J125" s="5">
        <f>I125 / J11</f>
        <v>7.5167948372539088E-3</v>
      </c>
      <c r="K125" s="126">
        <v>17.760000000000002</v>
      </c>
      <c r="L125" s="127">
        <v>934.06</v>
      </c>
      <c r="M125" s="127">
        <f>TRUNC(TRUNC(L125 * O12, 2) + L125, 2)</f>
        <v>1159.1600000000001</v>
      </c>
      <c r="N125" s="127">
        <f t="shared" si="3"/>
        <v>20586.68</v>
      </c>
      <c r="O125" s="128">
        <f>N125 / O11</f>
        <v>7.5877757252751244E-3</v>
      </c>
    </row>
    <row r="126" spans="1:15" s="6" customFormat="1" ht="25.95" customHeight="1" x14ac:dyDescent="0.25">
      <c r="A126" s="125" t="s">
        <v>320</v>
      </c>
      <c r="B126" s="23" t="s">
        <v>321</v>
      </c>
      <c r="C126" s="23" t="s">
        <v>20</v>
      </c>
      <c r="D126" s="23" t="s">
        <v>322</v>
      </c>
      <c r="E126" s="24" t="s">
        <v>26</v>
      </c>
      <c r="F126" s="3">
        <v>8.08</v>
      </c>
      <c r="G126" s="4">
        <v>1336.52</v>
      </c>
      <c r="H126" s="4">
        <f>TRUNC(TRUNC(G126 * J12, 2) + G126, 2)</f>
        <v>1610.5</v>
      </c>
      <c r="I126" s="4">
        <f t="shared" si="2"/>
        <v>13012.84</v>
      </c>
      <c r="J126" s="5">
        <f>I126 / J11</f>
        <v>4.8475099093738079E-3</v>
      </c>
      <c r="K126" s="126">
        <v>8.08</v>
      </c>
      <c r="L126" s="127">
        <v>1332.29</v>
      </c>
      <c r="M126" s="127">
        <f>TRUNC(TRUNC(L126 * O12, 2) + L126, 2)</f>
        <v>1653.37</v>
      </c>
      <c r="N126" s="127">
        <f t="shared" si="3"/>
        <v>13359.22</v>
      </c>
      <c r="O126" s="128">
        <f>N126 / O11</f>
        <v>4.9239005621406632E-3</v>
      </c>
    </row>
    <row r="127" spans="1:15" s="6" customFormat="1" ht="24" customHeight="1" x14ac:dyDescent="0.25">
      <c r="A127" s="125" t="s">
        <v>323</v>
      </c>
      <c r="B127" s="23" t="s">
        <v>324</v>
      </c>
      <c r="C127" s="23" t="s">
        <v>20</v>
      </c>
      <c r="D127" s="23" t="s">
        <v>325</v>
      </c>
      <c r="E127" s="24" t="s">
        <v>26</v>
      </c>
      <c r="F127" s="3">
        <v>2.52</v>
      </c>
      <c r="G127" s="4">
        <v>1485.3</v>
      </c>
      <c r="H127" s="4">
        <f>TRUNC(TRUNC(G127 * J12, 2) + G127, 2)</f>
        <v>1789.78</v>
      </c>
      <c r="I127" s="4">
        <f t="shared" si="2"/>
        <v>4510.24</v>
      </c>
      <c r="J127" s="5">
        <f>I127 / J11</f>
        <v>1.6801430812685102E-3</v>
      </c>
      <c r="K127" s="126">
        <v>2.52</v>
      </c>
      <c r="L127" s="127">
        <v>1436.56</v>
      </c>
      <c r="M127" s="127">
        <f>TRUNC(TRUNC(L127 * O12, 2) + L127, 2)</f>
        <v>1782.77</v>
      </c>
      <c r="N127" s="127">
        <f t="shared" si="3"/>
        <v>4492.58</v>
      </c>
      <c r="O127" s="128">
        <f>N127 / O11</f>
        <v>1.6558614340853658E-3</v>
      </c>
    </row>
    <row r="128" spans="1:15" s="6" customFormat="1" ht="52.05" customHeight="1" thickBot="1" x14ac:dyDescent="0.3">
      <c r="A128" s="129" t="s">
        <v>326</v>
      </c>
      <c r="B128" s="90" t="s">
        <v>327</v>
      </c>
      <c r="C128" s="90" t="s">
        <v>20</v>
      </c>
      <c r="D128" s="90" t="s">
        <v>328</v>
      </c>
      <c r="E128" s="91" t="s">
        <v>26</v>
      </c>
      <c r="F128" s="92">
        <v>9.8000000000000007</v>
      </c>
      <c r="G128" s="93">
        <v>418.7</v>
      </c>
      <c r="H128" s="93">
        <f>TRUNC(TRUNC(G128 * J12, 2) + G128, 2)</f>
        <v>504.53</v>
      </c>
      <c r="I128" s="93">
        <f t="shared" si="2"/>
        <v>4944.3900000000003</v>
      </c>
      <c r="J128" s="94">
        <f>I128 / J11</f>
        <v>1.8418715300279388E-3</v>
      </c>
      <c r="K128" s="95">
        <v>9.8000000000000007</v>
      </c>
      <c r="L128" s="96">
        <v>415.07</v>
      </c>
      <c r="M128" s="96">
        <f>TRUNC(TRUNC(L128 * O12, 2) + L128, 2)</f>
        <v>515.1</v>
      </c>
      <c r="N128" s="96">
        <f t="shared" si="3"/>
        <v>5047.9799999999996</v>
      </c>
      <c r="O128" s="130">
        <f>N128 / O11</f>
        <v>1.8605690721220868E-3</v>
      </c>
    </row>
    <row r="129" spans="1:15" ht="24" customHeight="1" thickBot="1" x14ac:dyDescent="0.3">
      <c r="A129" s="42" t="s">
        <v>329</v>
      </c>
      <c r="B129" s="43" t="s">
        <v>13</v>
      </c>
      <c r="C129" s="43"/>
      <c r="D129" s="43" t="s">
        <v>330</v>
      </c>
      <c r="E129" s="86"/>
      <c r="F129" s="44">
        <v>1</v>
      </c>
      <c r="G129" s="44" t="s">
        <v>15</v>
      </c>
      <c r="H129" s="45">
        <f>I130 + I131 + I132</f>
        <v>44111.48</v>
      </c>
      <c r="I129" s="45">
        <f t="shared" si="2"/>
        <v>44111.48</v>
      </c>
      <c r="J129" s="47">
        <f>I129 / J11</f>
        <v>1.6432295826056768E-2</v>
      </c>
      <c r="K129" s="87">
        <v>1</v>
      </c>
      <c r="L129" s="87" t="s">
        <v>15</v>
      </c>
      <c r="M129" s="88">
        <f>N130 + N131 + N132</f>
        <v>45305.93</v>
      </c>
      <c r="N129" s="88">
        <f t="shared" si="3"/>
        <v>45305.93</v>
      </c>
      <c r="O129" s="89">
        <f>N129 / O11</f>
        <v>1.669872149686176E-2</v>
      </c>
    </row>
    <row r="130" spans="1:15" s="6" customFormat="1" ht="78" customHeight="1" x14ac:dyDescent="0.25">
      <c r="A130" s="133" t="s">
        <v>331</v>
      </c>
      <c r="B130" s="7" t="s">
        <v>332</v>
      </c>
      <c r="C130" s="7" t="s">
        <v>36</v>
      </c>
      <c r="D130" s="7" t="s">
        <v>333</v>
      </c>
      <c r="E130" s="8" t="s">
        <v>26</v>
      </c>
      <c r="F130" s="11">
        <v>28.52</v>
      </c>
      <c r="G130" s="12">
        <v>674.87</v>
      </c>
      <c r="H130" s="12">
        <f>TRUNC(TRUNC(G130 * J12, 2) + G130, 2)</f>
        <v>813.21</v>
      </c>
      <c r="I130" s="12">
        <f t="shared" si="2"/>
        <v>23192.74</v>
      </c>
      <c r="J130" s="13">
        <f>I130 / J11</f>
        <v>8.6397002480265873E-3</v>
      </c>
      <c r="K130" s="9">
        <v>28.52</v>
      </c>
      <c r="L130" s="10">
        <v>672.51</v>
      </c>
      <c r="M130" s="10">
        <f>TRUNC(TRUNC(L130 * O12, 2) + L130, 2)</f>
        <v>834.58</v>
      </c>
      <c r="N130" s="10">
        <f t="shared" si="3"/>
        <v>23802.22</v>
      </c>
      <c r="O130" s="134">
        <f>N130 / O11</f>
        <v>8.7729496511170374E-3</v>
      </c>
    </row>
    <row r="131" spans="1:15" s="6" customFormat="1" ht="91.05" customHeight="1" x14ac:dyDescent="0.25">
      <c r="A131" s="125" t="s">
        <v>334</v>
      </c>
      <c r="B131" s="23" t="s">
        <v>335</v>
      </c>
      <c r="C131" s="23" t="s">
        <v>36</v>
      </c>
      <c r="D131" s="23" t="s">
        <v>336</v>
      </c>
      <c r="E131" s="24" t="s">
        <v>26</v>
      </c>
      <c r="F131" s="3">
        <v>39.93</v>
      </c>
      <c r="G131" s="4">
        <v>396.22</v>
      </c>
      <c r="H131" s="4">
        <f>TRUNC(TRUNC(G131 * J12, 2) + G131, 2)</f>
        <v>477.44</v>
      </c>
      <c r="I131" s="4">
        <f t="shared" si="2"/>
        <v>19064.169999999998</v>
      </c>
      <c r="J131" s="5">
        <f>I131 / J11</f>
        <v>7.1017359000023709E-3</v>
      </c>
      <c r="K131" s="126">
        <v>39.93</v>
      </c>
      <c r="L131" s="127">
        <v>395.49</v>
      </c>
      <c r="M131" s="127">
        <f>TRUNC(TRUNC(L131 * O12, 2) + L131, 2)</f>
        <v>490.8</v>
      </c>
      <c r="N131" s="127">
        <f t="shared" si="3"/>
        <v>19597.64</v>
      </c>
      <c r="O131" s="128">
        <f>N131 / O11</f>
        <v>7.2232383786351561E-3</v>
      </c>
    </row>
    <row r="132" spans="1:15" s="6" customFormat="1" ht="78" customHeight="1" thickBot="1" x14ac:dyDescent="0.3">
      <c r="A132" s="129" t="s">
        <v>337</v>
      </c>
      <c r="B132" s="90" t="s">
        <v>338</v>
      </c>
      <c r="C132" s="90" t="s">
        <v>36</v>
      </c>
      <c r="D132" s="90" t="s">
        <v>339</v>
      </c>
      <c r="E132" s="91" t="s">
        <v>26</v>
      </c>
      <c r="F132" s="92">
        <v>4.32</v>
      </c>
      <c r="G132" s="93">
        <v>356.27</v>
      </c>
      <c r="H132" s="93">
        <f>TRUNC(TRUNC(G132 * J12, 2) + G132, 2)</f>
        <v>429.3</v>
      </c>
      <c r="I132" s="93">
        <f t="shared" si="2"/>
        <v>1854.57</v>
      </c>
      <c r="J132" s="94">
        <f>I132 / J11</f>
        <v>6.908596780278081E-4</v>
      </c>
      <c r="K132" s="95">
        <v>4.32</v>
      </c>
      <c r="L132" s="96">
        <v>355.54</v>
      </c>
      <c r="M132" s="96">
        <f>TRUNC(TRUNC(L132 * O12, 2) + L132, 2)</f>
        <v>441.22</v>
      </c>
      <c r="N132" s="96">
        <f t="shared" si="3"/>
        <v>1906.07</v>
      </c>
      <c r="O132" s="130">
        <f>N132 / O11</f>
        <v>7.0253346710956585E-4</v>
      </c>
    </row>
    <row r="133" spans="1:15" ht="24" customHeight="1" thickBot="1" x14ac:dyDescent="0.3">
      <c r="A133" s="42" t="s">
        <v>340</v>
      </c>
      <c r="B133" s="43" t="s">
        <v>13</v>
      </c>
      <c r="C133" s="43"/>
      <c r="D133" s="43" t="s">
        <v>341</v>
      </c>
      <c r="E133" s="86"/>
      <c r="F133" s="44">
        <v>1</v>
      </c>
      <c r="G133" s="44" t="s">
        <v>15</v>
      </c>
      <c r="H133" s="45">
        <f>I134</f>
        <v>2582.33</v>
      </c>
      <c r="I133" s="45">
        <f t="shared" si="2"/>
        <v>2582.33</v>
      </c>
      <c r="J133" s="47">
        <f>I133 / J11</f>
        <v>9.6196297382226048E-4</v>
      </c>
      <c r="K133" s="87">
        <v>1</v>
      </c>
      <c r="L133" s="87" t="s">
        <v>15</v>
      </c>
      <c r="M133" s="88">
        <f>N134</f>
        <v>2634.34</v>
      </c>
      <c r="N133" s="88">
        <f t="shared" si="3"/>
        <v>2634.34</v>
      </c>
      <c r="O133" s="89">
        <f>N133 / O11</f>
        <v>9.7095700249487892E-4</v>
      </c>
    </row>
    <row r="134" spans="1:15" ht="24" customHeight="1" thickBot="1" x14ac:dyDescent="0.3">
      <c r="A134" s="42" t="s">
        <v>342</v>
      </c>
      <c r="B134" s="43" t="s">
        <v>13</v>
      </c>
      <c r="C134" s="43"/>
      <c r="D134" s="43" t="s">
        <v>343</v>
      </c>
      <c r="E134" s="86"/>
      <c r="F134" s="44">
        <v>1</v>
      </c>
      <c r="G134" s="44" t="s">
        <v>15</v>
      </c>
      <c r="H134" s="45">
        <f>I135</f>
        <v>2582.33</v>
      </c>
      <c r="I134" s="45">
        <f t="shared" si="2"/>
        <v>2582.33</v>
      </c>
      <c r="J134" s="47">
        <f>I134 / J11</f>
        <v>9.6196297382226048E-4</v>
      </c>
      <c r="K134" s="87">
        <v>1</v>
      </c>
      <c r="L134" s="87" t="s">
        <v>15</v>
      </c>
      <c r="M134" s="88">
        <f>N135</f>
        <v>2634.34</v>
      </c>
      <c r="N134" s="88">
        <f t="shared" si="3"/>
        <v>2634.34</v>
      </c>
      <c r="O134" s="89">
        <f>N134 / O11</f>
        <v>9.7095700249487892E-4</v>
      </c>
    </row>
    <row r="135" spans="1:15" s="6" customFormat="1" ht="64.95" customHeight="1" thickBot="1" x14ac:dyDescent="0.3">
      <c r="A135" s="131" t="s">
        <v>344</v>
      </c>
      <c r="B135" s="97" t="s">
        <v>345</v>
      </c>
      <c r="C135" s="97" t="s">
        <v>20</v>
      </c>
      <c r="D135" s="97" t="s">
        <v>346</v>
      </c>
      <c r="E135" s="98" t="s">
        <v>26</v>
      </c>
      <c r="F135" s="99">
        <v>3.15</v>
      </c>
      <c r="G135" s="100">
        <v>680.33</v>
      </c>
      <c r="H135" s="100">
        <f>TRUNC(TRUNC(G135 * J12, 2) + G135, 2)</f>
        <v>819.79</v>
      </c>
      <c r="I135" s="100">
        <f t="shared" si="2"/>
        <v>2582.33</v>
      </c>
      <c r="J135" s="101">
        <f>I135 / J11</f>
        <v>9.6196297382226048E-4</v>
      </c>
      <c r="K135" s="102">
        <v>3.15</v>
      </c>
      <c r="L135" s="103">
        <v>673.9</v>
      </c>
      <c r="M135" s="103">
        <f>TRUNC(TRUNC(L135 * O12, 2) + L135, 2)</f>
        <v>836.3</v>
      </c>
      <c r="N135" s="103">
        <f t="shared" si="3"/>
        <v>2634.34</v>
      </c>
      <c r="O135" s="132">
        <f>N135 / O11</f>
        <v>9.7095700249487892E-4</v>
      </c>
    </row>
    <row r="136" spans="1:15" ht="24" customHeight="1" thickBot="1" x14ac:dyDescent="0.3">
      <c r="A136" s="42" t="s">
        <v>347</v>
      </c>
      <c r="B136" s="43" t="s">
        <v>13</v>
      </c>
      <c r="C136" s="43"/>
      <c r="D136" s="43" t="s">
        <v>348</v>
      </c>
      <c r="E136" s="86"/>
      <c r="F136" s="44">
        <v>1</v>
      </c>
      <c r="G136" s="44" t="s">
        <v>15</v>
      </c>
      <c r="H136" s="45">
        <f>I137 + I138 + I139 + I140 + I141 + I142 + I143</f>
        <v>76609.31</v>
      </c>
      <c r="I136" s="45">
        <f t="shared" si="2"/>
        <v>76609.31</v>
      </c>
      <c r="J136" s="47">
        <f>I136 / J11</f>
        <v>2.8538304426650136E-2</v>
      </c>
      <c r="K136" s="87">
        <v>1</v>
      </c>
      <c r="L136" s="87" t="s">
        <v>15</v>
      </c>
      <c r="M136" s="88">
        <f>N137 + N138 + N139 + N140 + N141 + N142 + N143</f>
        <v>76757.36</v>
      </c>
      <c r="N136" s="88">
        <f t="shared" si="3"/>
        <v>76757.36</v>
      </c>
      <c r="O136" s="89">
        <f>N136 / O11</f>
        <v>2.8290993639780861E-2</v>
      </c>
    </row>
    <row r="137" spans="1:15" s="6" customFormat="1" ht="25.95" customHeight="1" x14ac:dyDescent="0.25">
      <c r="A137" s="133" t="s">
        <v>349</v>
      </c>
      <c r="B137" s="7" t="s">
        <v>350</v>
      </c>
      <c r="C137" s="7" t="s">
        <v>20</v>
      </c>
      <c r="D137" s="7" t="s">
        <v>351</v>
      </c>
      <c r="E137" s="8" t="s">
        <v>38</v>
      </c>
      <c r="F137" s="11">
        <v>9</v>
      </c>
      <c r="G137" s="12">
        <v>590.03</v>
      </c>
      <c r="H137" s="12">
        <f>TRUNC(TRUNC(G137 * J12, 2) + G137, 2)</f>
        <v>710.98</v>
      </c>
      <c r="I137" s="12">
        <f t="shared" si="2"/>
        <v>6398.82</v>
      </c>
      <c r="J137" s="13">
        <f>I137 / J11</f>
        <v>2.3836720776017617E-3</v>
      </c>
      <c r="K137" s="9">
        <v>9</v>
      </c>
      <c r="L137" s="10">
        <v>585.52</v>
      </c>
      <c r="M137" s="10">
        <f>TRUNC(TRUNC(L137 * O12, 2) + L137, 2)</f>
        <v>726.63</v>
      </c>
      <c r="N137" s="10">
        <f t="shared" si="3"/>
        <v>6539.67</v>
      </c>
      <c r="O137" s="134">
        <f>N137 / O11</f>
        <v>2.4103716226856384E-3</v>
      </c>
    </row>
    <row r="138" spans="1:15" s="6" customFormat="1" ht="25.95" customHeight="1" x14ac:dyDescent="0.25">
      <c r="A138" s="125" t="s">
        <v>352</v>
      </c>
      <c r="B138" s="23" t="s">
        <v>353</v>
      </c>
      <c r="C138" s="23" t="s">
        <v>20</v>
      </c>
      <c r="D138" s="23" t="s">
        <v>354</v>
      </c>
      <c r="E138" s="24" t="s">
        <v>38</v>
      </c>
      <c r="F138" s="3">
        <v>6</v>
      </c>
      <c r="G138" s="4">
        <v>114.42</v>
      </c>
      <c r="H138" s="4">
        <f>TRUNC(TRUNC(G138 * J12, 2) + G138, 2)</f>
        <v>137.87</v>
      </c>
      <c r="I138" s="4">
        <f t="shared" si="2"/>
        <v>827.22</v>
      </c>
      <c r="J138" s="5">
        <f>I138 / J11</f>
        <v>3.0815388087705693E-4</v>
      </c>
      <c r="K138" s="126">
        <v>6</v>
      </c>
      <c r="L138" s="127">
        <v>113.91</v>
      </c>
      <c r="M138" s="127">
        <f>TRUNC(TRUNC(L138 * O12, 2) + L138, 2)</f>
        <v>141.36000000000001</v>
      </c>
      <c r="N138" s="127">
        <f t="shared" si="3"/>
        <v>848.16</v>
      </c>
      <c r="O138" s="128">
        <f>N138 / O11</f>
        <v>3.1261222592226379E-4</v>
      </c>
    </row>
    <row r="139" spans="1:15" s="6" customFormat="1" ht="24" customHeight="1" x14ac:dyDescent="0.25">
      <c r="A139" s="125" t="s">
        <v>355</v>
      </c>
      <c r="B139" s="23" t="s">
        <v>356</v>
      </c>
      <c r="C139" s="23" t="s">
        <v>20</v>
      </c>
      <c r="D139" s="23" t="s">
        <v>357</v>
      </c>
      <c r="E139" s="24" t="s">
        <v>77</v>
      </c>
      <c r="F139" s="3">
        <v>271.54000000000002</v>
      </c>
      <c r="G139" s="4">
        <v>141.79</v>
      </c>
      <c r="H139" s="4">
        <f>TRUNC(TRUNC(G139 * J12, 2) + G139, 2)</f>
        <v>170.85</v>
      </c>
      <c r="I139" s="4">
        <f t="shared" si="2"/>
        <v>46392.6</v>
      </c>
      <c r="J139" s="5">
        <f>I139 / J11</f>
        <v>1.7282052820261781E-2</v>
      </c>
      <c r="K139" s="126">
        <v>271.54000000000002</v>
      </c>
      <c r="L139" s="127">
        <v>136.52000000000001</v>
      </c>
      <c r="M139" s="127">
        <f>TRUNC(TRUNC(L139 * O12, 2) + L139, 2)</f>
        <v>169.42</v>
      </c>
      <c r="N139" s="127">
        <f t="shared" si="3"/>
        <v>46004.3</v>
      </c>
      <c r="O139" s="128">
        <f>N139 / O11</f>
        <v>1.695612458144171E-2</v>
      </c>
    </row>
    <row r="140" spans="1:15" s="6" customFormat="1" ht="24" customHeight="1" x14ac:dyDescent="0.25">
      <c r="A140" s="125" t="s">
        <v>358</v>
      </c>
      <c r="B140" s="23" t="s">
        <v>359</v>
      </c>
      <c r="C140" s="23" t="s">
        <v>20</v>
      </c>
      <c r="D140" s="23" t="s">
        <v>360</v>
      </c>
      <c r="E140" s="24" t="s">
        <v>38</v>
      </c>
      <c r="F140" s="3">
        <v>4</v>
      </c>
      <c r="G140" s="4">
        <v>1826.89</v>
      </c>
      <c r="H140" s="4">
        <f>TRUNC(TRUNC(G140 * J12, 2) + G140, 2)</f>
        <v>2201.4</v>
      </c>
      <c r="I140" s="4">
        <f t="shared" si="2"/>
        <v>8805.6</v>
      </c>
      <c r="J140" s="5">
        <f>I140 / J11</f>
        <v>3.2802396139491458E-3</v>
      </c>
      <c r="K140" s="126">
        <v>4</v>
      </c>
      <c r="L140" s="127">
        <v>1824.46</v>
      </c>
      <c r="M140" s="127">
        <f>TRUNC(TRUNC(L140 * O12, 2) + L140, 2)</f>
        <v>2264.15</v>
      </c>
      <c r="N140" s="127">
        <f t="shared" si="3"/>
        <v>9056.6</v>
      </c>
      <c r="O140" s="128">
        <f>N140 / O11</f>
        <v>3.3380540054795964E-3</v>
      </c>
    </row>
    <row r="141" spans="1:15" s="6" customFormat="1" ht="25.95" customHeight="1" x14ac:dyDescent="0.25">
      <c r="A141" s="125" t="s">
        <v>361</v>
      </c>
      <c r="B141" s="23" t="s">
        <v>362</v>
      </c>
      <c r="C141" s="23" t="s">
        <v>20</v>
      </c>
      <c r="D141" s="23" t="s">
        <v>363</v>
      </c>
      <c r="E141" s="24" t="s">
        <v>38</v>
      </c>
      <c r="F141" s="3">
        <v>26</v>
      </c>
      <c r="G141" s="4">
        <v>317.01</v>
      </c>
      <c r="H141" s="4">
        <f>TRUNC(TRUNC(G141 * J12, 2) + G141, 2)</f>
        <v>381.99</v>
      </c>
      <c r="I141" s="4">
        <f t="shared" si="2"/>
        <v>9931.74</v>
      </c>
      <c r="J141" s="5">
        <f>I141 / J11</f>
        <v>3.699746409494332E-3</v>
      </c>
      <c r="K141" s="126">
        <v>26</v>
      </c>
      <c r="L141" s="127">
        <v>312.60000000000002</v>
      </c>
      <c r="M141" s="127">
        <f>TRUNC(TRUNC(L141 * O12, 2) + L141, 2)</f>
        <v>387.93</v>
      </c>
      <c r="N141" s="127">
        <f t="shared" si="3"/>
        <v>10086.18</v>
      </c>
      <c r="O141" s="128">
        <f>N141 / O11</f>
        <v>3.7175334616730555E-3</v>
      </c>
    </row>
    <row r="142" spans="1:15" s="6" customFormat="1" ht="39" customHeight="1" x14ac:dyDescent="0.25">
      <c r="A142" s="125" t="s">
        <v>364</v>
      </c>
      <c r="B142" s="23" t="s">
        <v>365</v>
      </c>
      <c r="C142" s="23" t="s">
        <v>36</v>
      </c>
      <c r="D142" s="23" t="s">
        <v>366</v>
      </c>
      <c r="E142" s="24" t="s">
        <v>38</v>
      </c>
      <c r="F142" s="3">
        <v>46</v>
      </c>
      <c r="G142" s="4">
        <v>71.010000000000005</v>
      </c>
      <c r="H142" s="4">
        <f>TRUNC(TRUNC(G142 * J12, 2) + G142, 2)</f>
        <v>85.56</v>
      </c>
      <c r="I142" s="4">
        <f t="shared" ref="I142:I205" si="4">TRUNC(F142 * H142,2)</f>
        <v>3935.76</v>
      </c>
      <c r="J142" s="5">
        <f>I142 / J11</f>
        <v>1.4661392594481342E-3</v>
      </c>
      <c r="K142" s="126">
        <v>46</v>
      </c>
      <c r="L142" s="127">
        <v>68.41</v>
      </c>
      <c r="M142" s="127">
        <f>TRUNC(TRUNC(L142 * O12, 2) + L142, 2)</f>
        <v>84.89</v>
      </c>
      <c r="N142" s="127">
        <f t="shared" ref="N142:N205" si="5">TRUNC(K142 * M142,2)</f>
        <v>3904.94</v>
      </c>
      <c r="O142" s="128">
        <f>N142 / O11</f>
        <v>1.4392708751802547E-3</v>
      </c>
    </row>
    <row r="143" spans="1:15" s="6" customFormat="1" ht="24" customHeight="1" thickBot="1" x14ac:dyDescent="0.3">
      <c r="A143" s="129" t="s">
        <v>367</v>
      </c>
      <c r="B143" s="90" t="s">
        <v>368</v>
      </c>
      <c r="C143" s="90" t="s">
        <v>20</v>
      </c>
      <c r="D143" s="90" t="s">
        <v>369</v>
      </c>
      <c r="E143" s="91" t="s">
        <v>26</v>
      </c>
      <c r="F143" s="92">
        <v>0.45</v>
      </c>
      <c r="G143" s="93">
        <v>585.66999999999996</v>
      </c>
      <c r="H143" s="93">
        <f>TRUNC(TRUNC(G143 * J12, 2) + G143, 2)</f>
        <v>705.73</v>
      </c>
      <c r="I143" s="93">
        <f t="shared" si="4"/>
        <v>317.57</v>
      </c>
      <c r="J143" s="94">
        <f>I143 / J11</f>
        <v>1.1830036501792385E-4</v>
      </c>
      <c r="K143" s="95">
        <v>0.45</v>
      </c>
      <c r="L143" s="96">
        <v>568.57000000000005</v>
      </c>
      <c r="M143" s="96">
        <f>TRUNC(TRUNC(L143 * O12, 2) + L143, 2)</f>
        <v>705.59</v>
      </c>
      <c r="N143" s="96">
        <f t="shared" si="5"/>
        <v>317.51</v>
      </c>
      <c r="O143" s="130">
        <f>N143 / O11</f>
        <v>1.1702686739834227E-4</v>
      </c>
    </row>
    <row r="144" spans="1:15" ht="24" customHeight="1" thickBot="1" x14ac:dyDescent="0.3">
      <c r="A144" s="42" t="s">
        <v>370</v>
      </c>
      <c r="B144" s="43" t="s">
        <v>13</v>
      </c>
      <c r="C144" s="43"/>
      <c r="D144" s="43" t="s">
        <v>371</v>
      </c>
      <c r="E144" s="86"/>
      <c r="F144" s="44">
        <v>1</v>
      </c>
      <c r="G144" s="44" t="s">
        <v>15</v>
      </c>
      <c r="H144" s="45">
        <f>I145 + I149</f>
        <v>112941.2</v>
      </c>
      <c r="I144" s="45">
        <f t="shared" si="4"/>
        <v>112941.2</v>
      </c>
      <c r="J144" s="47">
        <f>I144 / J11</f>
        <v>4.2072567262532168E-2</v>
      </c>
      <c r="K144" s="87">
        <v>1</v>
      </c>
      <c r="L144" s="87" t="s">
        <v>15</v>
      </c>
      <c r="M144" s="88">
        <f>N145 + N149</f>
        <v>112909.01000000001</v>
      </c>
      <c r="N144" s="88">
        <f t="shared" si="5"/>
        <v>112909.01</v>
      </c>
      <c r="O144" s="89">
        <f>N144 / O11</f>
        <v>4.1615658534685837E-2</v>
      </c>
    </row>
    <row r="145" spans="1:15" ht="24" customHeight="1" thickBot="1" x14ac:dyDescent="0.3">
      <c r="A145" s="42" t="s">
        <v>372</v>
      </c>
      <c r="B145" s="43" t="s">
        <v>13</v>
      </c>
      <c r="C145" s="43"/>
      <c r="D145" s="43" t="s">
        <v>373</v>
      </c>
      <c r="E145" s="86"/>
      <c r="F145" s="44">
        <v>1</v>
      </c>
      <c r="G145" s="44" t="s">
        <v>15</v>
      </c>
      <c r="H145" s="45">
        <f>I146 + I147 + I148</f>
        <v>87867.98000000001</v>
      </c>
      <c r="I145" s="45">
        <f t="shared" si="4"/>
        <v>87867.98</v>
      </c>
      <c r="J145" s="47">
        <f>I145 / J11</f>
        <v>3.2732355409477068E-2</v>
      </c>
      <c r="K145" s="87">
        <v>1</v>
      </c>
      <c r="L145" s="87" t="s">
        <v>15</v>
      </c>
      <c r="M145" s="88">
        <f>N146 + N147 + N148</f>
        <v>87525.02</v>
      </c>
      <c r="N145" s="88">
        <f t="shared" si="5"/>
        <v>87525.02</v>
      </c>
      <c r="O145" s="89">
        <f>N145 / O11</f>
        <v>3.2259704921348165E-2</v>
      </c>
    </row>
    <row r="146" spans="1:15" s="6" customFormat="1" ht="52.05" customHeight="1" x14ac:dyDescent="0.25">
      <c r="A146" s="133" t="s">
        <v>374</v>
      </c>
      <c r="B146" s="7" t="s">
        <v>375</v>
      </c>
      <c r="C146" s="7" t="s">
        <v>36</v>
      </c>
      <c r="D146" s="7" t="s">
        <v>376</v>
      </c>
      <c r="E146" s="8" t="s">
        <v>26</v>
      </c>
      <c r="F146" s="11">
        <v>2042.32</v>
      </c>
      <c r="G146" s="12">
        <v>8.81</v>
      </c>
      <c r="H146" s="12">
        <f>TRUNC(TRUNC(G146 * J12, 2) + G146, 2)</f>
        <v>10.61</v>
      </c>
      <c r="I146" s="12">
        <f t="shared" si="4"/>
        <v>21669.01</v>
      </c>
      <c r="J146" s="13">
        <f>I146 / J11</f>
        <v>8.0720842415122392E-3</v>
      </c>
      <c r="K146" s="9">
        <v>2042.32</v>
      </c>
      <c r="L146" s="10">
        <v>8.43</v>
      </c>
      <c r="M146" s="10">
        <f>TRUNC(TRUNC(L146 * O12, 2) + L146, 2)</f>
        <v>10.46</v>
      </c>
      <c r="N146" s="10">
        <f t="shared" si="5"/>
        <v>21362.66</v>
      </c>
      <c r="O146" s="134">
        <f>N146 / O11</f>
        <v>7.8737840669455151E-3</v>
      </c>
    </row>
    <row r="147" spans="1:15" s="6" customFormat="1" ht="52.05" customHeight="1" x14ac:dyDescent="0.25">
      <c r="A147" s="125" t="s">
        <v>377</v>
      </c>
      <c r="B147" s="23" t="s">
        <v>378</v>
      </c>
      <c r="C147" s="23" t="s">
        <v>36</v>
      </c>
      <c r="D147" s="23" t="s">
        <v>379</v>
      </c>
      <c r="E147" s="24" t="s">
        <v>26</v>
      </c>
      <c r="F147" s="3">
        <v>1957.38</v>
      </c>
      <c r="G147" s="4">
        <v>26.93</v>
      </c>
      <c r="H147" s="4">
        <f>TRUNC(TRUNC(G147 * J12, 2) + G147, 2)</f>
        <v>32.450000000000003</v>
      </c>
      <c r="I147" s="4">
        <f t="shared" si="4"/>
        <v>63516.98</v>
      </c>
      <c r="J147" s="5">
        <f>I147 / J11</f>
        <v>2.3661183105570957E-2</v>
      </c>
      <c r="K147" s="126">
        <v>1957.38</v>
      </c>
      <c r="L147" s="127">
        <v>26.14</v>
      </c>
      <c r="M147" s="127">
        <f>TRUNC(TRUNC(L147 * O12, 2) + L147, 2)</f>
        <v>32.43</v>
      </c>
      <c r="N147" s="127">
        <f t="shared" si="5"/>
        <v>63477.83</v>
      </c>
      <c r="O147" s="128">
        <f>N147 / O11</f>
        <v>2.3396464974786663E-2</v>
      </c>
    </row>
    <row r="148" spans="1:15" s="6" customFormat="1" ht="52.05" customHeight="1" thickBot="1" x14ac:dyDescent="0.3">
      <c r="A148" s="129" t="s">
        <v>380</v>
      </c>
      <c r="B148" s="90" t="s">
        <v>381</v>
      </c>
      <c r="C148" s="90" t="s">
        <v>36</v>
      </c>
      <c r="D148" s="90" t="s">
        <v>382</v>
      </c>
      <c r="E148" s="91" t="s">
        <v>26</v>
      </c>
      <c r="F148" s="92">
        <v>84.9</v>
      </c>
      <c r="G148" s="93">
        <v>26.22</v>
      </c>
      <c r="H148" s="93">
        <f>TRUNC(TRUNC(G148 * J12, 2) + G148, 2)</f>
        <v>31.59</v>
      </c>
      <c r="I148" s="93">
        <f t="shared" si="4"/>
        <v>2681.99</v>
      </c>
      <c r="J148" s="94">
        <f>I148 / J11</f>
        <v>9.9908806239387086E-4</v>
      </c>
      <c r="K148" s="95">
        <v>84.9</v>
      </c>
      <c r="L148" s="96">
        <v>25.48</v>
      </c>
      <c r="M148" s="96">
        <f>TRUNC(TRUNC(L148 * O12, 2) + L148, 2)</f>
        <v>31.62</v>
      </c>
      <c r="N148" s="96">
        <f t="shared" si="5"/>
        <v>2684.53</v>
      </c>
      <c r="O148" s="130">
        <f>N148 / O11</f>
        <v>9.8945587961598615E-4</v>
      </c>
    </row>
    <row r="149" spans="1:15" ht="24" customHeight="1" thickBot="1" x14ac:dyDescent="0.3">
      <c r="A149" s="42" t="s">
        <v>383</v>
      </c>
      <c r="B149" s="43" t="s">
        <v>13</v>
      </c>
      <c r="C149" s="43"/>
      <c r="D149" s="43" t="s">
        <v>384</v>
      </c>
      <c r="E149" s="86"/>
      <c r="F149" s="44">
        <v>1</v>
      </c>
      <c r="G149" s="44" t="s">
        <v>15</v>
      </c>
      <c r="H149" s="45">
        <f>I150</f>
        <v>25073.22</v>
      </c>
      <c r="I149" s="45">
        <f t="shared" si="4"/>
        <v>25073.22</v>
      </c>
      <c r="J149" s="47">
        <f>I149 / J11</f>
        <v>9.3402118530551016E-3</v>
      </c>
      <c r="K149" s="87">
        <v>1</v>
      </c>
      <c r="L149" s="87" t="s">
        <v>15</v>
      </c>
      <c r="M149" s="88">
        <f>N150</f>
        <v>25383.99</v>
      </c>
      <c r="N149" s="88">
        <f t="shared" si="5"/>
        <v>25383.99</v>
      </c>
      <c r="O149" s="89">
        <f>N149 / O11</f>
        <v>9.3559536133376794E-3</v>
      </c>
    </row>
    <row r="150" spans="1:15" s="6" customFormat="1" ht="39" customHeight="1" thickBot="1" x14ac:dyDescent="0.3">
      <c r="A150" s="131" t="s">
        <v>385</v>
      </c>
      <c r="B150" s="97" t="s">
        <v>386</v>
      </c>
      <c r="C150" s="97" t="s">
        <v>36</v>
      </c>
      <c r="D150" s="97" t="s">
        <v>387</v>
      </c>
      <c r="E150" s="98" t="s">
        <v>26</v>
      </c>
      <c r="F150" s="99">
        <v>211.41</v>
      </c>
      <c r="G150" s="100">
        <v>98.43</v>
      </c>
      <c r="H150" s="100">
        <f>TRUNC(TRUNC(G150 * J12, 2) + G150, 2)</f>
        <v>118.6</v>
      </c>
      <c r="I150" s="100">
        <f t="shared" si="4"/>
        <v>25073.22</v>
      </c>
      <c r="J150" s="101">
        <f>I150 / J11</f>
        <v>9.3402118530551016E-3</v>
      </c>
      <c r="K150" s="102">
        <v>211.41</v>
      </c>
      <c r="L150" s="103">
        <v>96.76</v>
      </c>
      <c r="M150" s="103">
        <f>TRUNC(TRUNC(L150 * O12, 2) + L150, 2)</f>
        <v>120.07</v>
      </c>
      <c r="N150" s="103">
        <f t="shared" si="5"/>
        <v>25383.99</v>
      </c>
      <c r="O150" s="132">
        <f>N150 / O11</f>
        <v>9.3559536133376794E-3</v>
      </c>
    </row>
    <row r="151" spans="1:15" ht="24" customHeight="1" thickBot="1" x14ac:dyDescent="0.3">
      <c r="A151" s="42" t="s">
        <v>388</v>
      </c>
      <c r="B151" s="43" t="s">
        <v>13</v>
      </c>
      <c r="C151" s="43"/>
      <c r="D151" s="43" t="s">
        <v>389</v>
      </c>
      <c r="E151" s="86"/>
      <c r="F151" s="44">
        <v>1</v>
      </c>
      <c r="G151" s="44" t="s">
        <v>15</v>
      </c>
      <c r="H151" s="45">
        <f>I152 + I155 + I158</f>
        <v>114169.34</v>
      </c>
      <c r="I151" s="45">
        <f t="shared" si="4"/>
        <v>114169.34</v>
      </c>
      <c r="J151" s="47">
        <f>I151 / J11</f>
        <v>4.2530070837470332E-2</v>
      </c>
      <c r="K151" s="87">
        <v>1</v>
      </c>
      <c r="L151" s="87" t="s">
        <v>15</v>
      </c>
      <c r="M151" s="88">
        <f>N152 + N155 + N158</f>
        <v>116546.44</v>
      </c>
      <c r="N151" s="88">
        <f t="shared" si="5"/>
        <v>116546.44</v>
      </c>
      <c r="O151" s="89">
        <f>N151 / O11</f>
        <v>4.2956331389968357E-2</v>
      </c>
    </row>
    <row r="152" spans="1:15" ht="24" customHeight="1" thickBot="1" x14ac:dyDescent="0.3">
      <c r="A152" s="42" t="s">
        <v>390</v>
      </c>
      <c r="B152" s="43" t="s">
        <v>13</v>
      </c>
      <c r="C152" s="43"/>
      <c r="D152" s="43" t="s">
        <v>373</v>
      </c>
      <c r="E152" s="86"/>
      <c r="F152" s="44">
        <v>1</v>
      </c>
      <c r="G152" s="44" t="s">
        <v>15</v>
      </c>
      <c r="H152" s="45">
        <f>I153 + I154</f>
        <v>66695.180000000008</v>
      </c>
      <c r="I152" s="45">
        <f t="shared" si="4"/>
        <v>66695.179999999993</v>
      </c>
      <c r="J152" s="47">
        <f>I152 / J11</f>
        <v>2.4845118049362763E-2</v>
      </c>
      <c r="K152" s="87">
        <v>1</v>
      </c>
      <c r="L152" s="87" t="s">
        <v>15</v>
      </c>
      <c r="M152" s="88">
        <f>N153 + N154</f>
        <v>67654.91</v>
      </c>
      <c r="N152" s="88">
        <f t="shared" si="5"/>
        <v>67654.91</v>
      </c>
      <c r="O152" s="89">
        <f>N152 / O11</f>
        <v>2.493604038114321E-2</v>
      </c>
    </row>
    <row r="153" spans="1:15" s="6" customFormat="1" ht="39" customHeight="1" x14ac:dyDescent="0.25">
      <c r="A153" s="133" t="s">
        <v>391</v>
      </c>
      <c r="B153" s="7" t="s">
        <v>392</v>
      </c>
      <c r="C153" s="7" t="s">
        <v>36</v>
      </c>
      <c r="D153" s="7" t="s">
        <v>393</v>
      </c>
      <c r="E153" s="8" t="s">
        <v>26</v>
      </c>
      <c r="F153" s="11">
        <v>434.27</v>
      </c>
      <c r="G153" s="12">
        <v>91.15</v>
      </c>
      <c r="H153" s="12">
        <f>TRUNC(TRUNC(G153 * J12, 2) + G153, 2)</f>
        <v>109.83</v>
      </c>
      <c r="I153" s="12">
        <f t="shared" si="4"/>
        <v>47695.87</v>
      </c>
      <c r="J153" s="13">
        <f>I153 / J11</f>
        <v>1.7767543630844991E-2</v>
      </c>
      <c r="K153" s="9">
        <v>434.27</v>
      </c>
      <c r="L153" s="10">
        <v>90.51</v>
      </c>
      <c r="M153" s="10">
        <f>TRUNC(TRUNC(L153 * O12, 2) + L153, 2)</f>
        <v>112.32</v>
      </c>
      <c r="N153" s="10">
        <f t="shared" si="5"/>
        <v>48777.2</v>
      </c>
      <c r="O153" s="134">
        <f>N153 / O11</f>
        <v>1.7978151606130265E-2</v>
      </c>
    </row>
    <row r="154" spans="1:15" s="6" customFormat="1" ht="25.95" customHeight="1" thickBot="1" x14ac:dyDescent="0.3">
      <c r="A154" s="129" t="s">
        <v>394</v>
      </c>
      <c r="B154" s="90" t="s">
        <v>395</v>
      </c>
      <c r="C154" s="90" t="s">
        <v>20</v>
      </c>
      <c r="D154" s="90" t="s">
        <v>396</v>
      </c>
      <c r="E154" s="91" t="s">
        <v>26</v>
      </c>
      <c r="F154" s="92">
        <v>434.27</v>
      </c>
      <c r="G154" s="93">
        <v>36.31</v>
      </c>
      <c r="H154" s="93">
        <f>TRUNC(TRUNC(G154 * J12, 2) + G154, 2)</f>
        <v>43.75</v>
      </c>
      <c r="I154" s="93">
        <f t="shared" si="4"/>
        <v>18999.310000000001</v>
      </c>
      <c r="J154" s="94">
        <f>I154 / J11</f>
        <v>7.0775744185177783E-3</v>
      </c>
      <c r="K154" s="95">
        <v>434.27</v>
      </c>
      <c r="L154" s="96">
        <v>35.03</v>
      </c>
      <c r="M154" s="96">
        <f>TRUNC(TRUNC(L154 * O12, 2) + L154, 2)</f>
        <v>43.47</v>
      </c>
      <c r="N154" s="96">
        <f t="shared" si="5"/>
        <v>18877.71</v>
      </c>
      <c r="O154" s="130">
        <f>N154 / O11</f>
        <v>6.9578887750129433E-3</v>
      </c>
    </row>
    <row r="155" spans="1:15" ht="24" customHeight="1" thickBot="1" x14ac:dyDescent="0.3">
      <c r="A155" s="42" t="s">
        <v>397</v>
      </c>
      <c r="B155" s="43" t="s">
        <v>13</v>
      </c>
      <c r="C155" s="43"/>
      <c r="D155" s="43" t="s">
        <v>398</v>
      </c>
      <c r="E155" s="86"/>
      <c r="F155" s="44">
        <v>1</v>
      </c>
      <c r="G155" s="44" t="s">
        <v>15</v>
      </c>
      <c r="H155" s="45">
        <f>I156 + I157</f>
        <v>38233.75</v>
      </c>
      <c r="I155" s="45">
        <f t="shared" si="4"/>
        <v>38233.75</v>
      </c>
      <c r="J155" s="47">
        <f>I155 / J11</f>
        <v>1.4242738863885272E-2</v>
      </c>
      <c r="K155" s="87">
        <v>1</v>
      </c>
      <c r="L155" s="87" t="s">
        <v>15</v>
      </c>
      <c r="M155" s="88">
        <f>N156 + N157</f>
        <v>39376.400000000001</v>
      </c>
      <c r="N155" s="88">
        <f t="shared" si="5"/>
        <v>39376.400000000001</v>
      </c>
      <c r="O155" s="89">
        <f>N155 / O11</f>
        <v>1.4513233414456504E-2</v>
      </c>
    </row>
    <row r="156" spans="1:15" s="6" customFormat="1" ht="25.95" customHeight="1" x14ac:dyDescent="0.25">
      <c r="A156" s="133" t="s">
        <v>399</v>
      </c>
      <c r="B156" s="7" t="s">
        <v>400</v>
      </c>
      <c r="C156" s="7" t="s">
        <v>20</v>
      </c>
      <c r="D156" s="7" t="s">
        <v>401</v>
      </c>
      <c r="E156" s="8" t="s">
        <v>26</v>
      </c>
      <c r="F156" s="11">
        <v>366.29</v>
      </c>
      <c r="G156" s="12">
        <v>78.599999999999994</v>
      </c>
      <c r="H156" s="12">
        <f>TRUNC(TRUNC(G156 * J12, 2) + G156, 2)</f>
        <v>94.71</v>
      </c>
      <c r="I156" s="12">
        <f t="shared" si="4"/>
        <v>34691.32</v>
      </c>
      <c r="J156" s="13">
        <f>I156 / J11</f>
        <v>1.2923121891090473E-2</v>
      </c>
      <c r="K156" s="9">
        <v>366.29</v>
      </c>
      <c r="L156" s="10">
        <v>78.599999999999994</v>
      </c>
      <c r="M156" s="10">
        <f>TRUNC(TRUNC(L156 * O12, 2) + L156, 2)</f>
        <v>97.54</v>
      </c>
      <c r="N156" s="10">
        <f t="shared" si="5"/>
        <v>35727.919999999998</v>
      </c>
      <c r="O156" s="134">
        <f>N156 / O11</f>
        <v>1.3168487783876352E-2</v>
      </c>
    </row>
    <row r="157" spans="1:15" s="6" customFormat="1" ht="39" customHeight="1" thickBot="1" x14ac:dyDescent="0.3">
      <c r="A157" s="129" t="s">
        <v>402</v>
      </c>
      <c r="B157" s="90" t="s">
        <v>403</v>
      </c>
      <c r="C157" s="90" t="s">
        <v>20</v>
      </c>
      <c r="D157" s="90" t="s">
        <v>404</v>
      </c>
      <c r="E157" s="91" t="s">
        <v>26</v>
      </c>
      <c r="F157" s="92">
        <v>67.98</v>
      </c>
      <c r="G157" s="93">
        <v>43.25</v>
      </c>
      <c r="H157" s="93">
        <f>TRUNC(TRUNC(G157 * J12, 2) + G157, 2)</f>
        <v>52.11</v>
      </c>
      <c r="I157" s="93">
        <f t="shared" si="4"/>
        <v>3542.43</v>
      </c>
      <c r="J157" s="94">
        <f>I157 / J11</f>
        <v>1.3196169727947979E-3</v>
      </c>
      <c r="K157" s="95">
        <v>67.98</v>
      </c>
      <c r="L157" s="96">
        <v>43.25</v>
      </c>
      <c r="M157" s="96">
        <f>TRUNC(TRUNC(L157 * O12, 2) + L157, 2)</f>
        <v>53.67</v>
      </c>
      <c r="N157" s="96">
        <f t="shared" si="5"/>
        <v>3648.48</v>
      </c>
      <c r="O157" s="130">
        <f>N157 / O11</f>
        <v>1.3447456305801511E-3</v>
      </c>
    </row>
    <row r="158" spans="1:15" ht="24" customHeight="1" thickBot="1" x14ac:dyDescent="0.3">
      <c r="A158" s="42" t="s">
        <v>405</v>
      </c>
      <c r="B158" s="43" t="s">
        <v>13</v>
      </c>
      <c r="C158" s="43"/>
      <c r="D158" s="43" t="s">
        <v>406</v>
      </c>
      <c r="E158" s="86"/>
      <c r="F158" s="44">
        <v>1</v>
      </c>
      <c r="G158" s="44" t="s">
        <v>15</v>
      </c>
      <c r="H158" s="45">
        <f>I159</f>
        <v>9240.41</v>
      </c>
      <c r="I158" s="45">
        <f t="shared" si="4"/>
        <v>9240.41</v>
      </c>
      <c r="J158" s="47">
        <f>I158 / J11</f>
        <v>3.4422139242222933E-3</v>
      </c>
      <c r="K158" s="87">
        <v>1</v>
      </c>
      <c r="L158" s="87" t="s">
        <v>15</v>
      </c>
      <c r="M158" s="88">
        <f>N159</f>
        <v>9515.1299999999992</v>
      </c>
      <c r="N158" s="88">
        <f t="shared" si="5"/>
        <v>9515.1299999999992</v>
      </c>
      <c r="O158" s="89">
        <f>N158 / O11</f>
        <v>3.5070575943686446E-3</v>
      </c>
    </row>
    <row r="159" spans="1:15" s="6" customFormat="1" ht="24" customHeight="1" thickBot="1" x14ac:dyDescent="0.3">
      <c r="A159" s="131" t="s">
        <v>407</v>
      </c>
      <c r="B159" s="97" t="s">
        <v>408</v>
      </c>
      <c r="C159" s="97" t="s">
        <v>20</v>
      </c>
      <c r="D159" s="97" t="s">
        <v>409</v>
      </c>
      <c r="E159" s="98" t="s">
        <v>77</v>
      </c>
      <c r="F159" s="99">
        <v>371.25</v>
      </c>
      <c r="G159" s="100">
        <v>20.66</v>
      </c>
      <c r="H159" s="100">
        <f>TRUNC(TRUNC(G159 * J12, 2) + G159, 2)</f>
        <v>24.89</v>
      </c>
      <c r="I159" s="100">
        <f t="shared" si="4"/>
        <v>9240.41</v>
      </c>
      <c r="J159" s="101">
        <f>I159 / J11</f>
        <v>3.4422139242222933E-3</v>
      </c>
      <c r="K159" s="102">
        <v>371.25</v>
      </c>
      <c r="L159" s="103">
        <v>20.66</v>
      </c>
      <c r="M159" s="103">
        <f>TRUNC(TRUNC(L159 * O12, 2) + L159, 2)</f>
        <v>25.63</v>
      </c>
      <c r="N159" s="103">
        <f t="shared" si="5"/>
        <v>9515.1299999999992</v>
      </c>
      <c r="O159" s="132">
        <f>N159 / O11</f>
        <v>3.5070575943686446E-3</v>
      </c>
    </row>
    <row r="160" spans="1:15" ht="24" customHeight="1" thickBot="1" x14ac:dyDescent="0.3">
      <c r="A160" s="42" t="s">
        <v>410</v>
      </c>
      <c r="B160" s="43" t="s">
        <v>13</v>
      </c>
      <c r="C160" s="43"/>
      <c r="D160" s="43" t="s">
        <v>411</v>
      </c>
      <c r="E160" s="86"/>
      <c r="F160" s="44">
        <v>1</v>
      </c>
      <c r="G160" s="44" t="s">
        <v>15</v>
      </c>
      <c r="H160" s="45">
        <f>I161</f>
        <v>53584.13</v>
      </c>
      <c r="I160" s="45">
        <f t="shared" si="4"/>
        <v>53584.13</v>
      </c>
      <c r="J160" s="47">
        <f>I160 / J11</f>
        <v>1.9961023201712641E-2</v>
      </c>
      <c r="K160" s="87">
        <v>1</v>
      </c>
      <c r="L160" s="87" t="s">
        <v>15</v>
      </c>
      <c r="M160" s="88">
        <f>N161</f>
        <v>54807.56</v>
      </c>
      <c r="N160" s="88">
        <f t="shared" si="5"/>
        <v>54807.56</v>
      </c>
      <c r="O160" s="89">
        <f>N160 / O11</f>
        <v>2.020080330240524E-2</v>
      </c>
    </row>
    <row r="161" spans="1:15" ht="24" customHeight="1" thickBot="1" x14ac:dyDescent="0.3">
      <c r="A161" s="42" t="s">
        <v>412</v>
      </c>
      <c r="B161" s="43" t="s">
        <v>13</v>
      </c>
      <c r="C161" s="43"/>
      <c r="D161" s="43" t="s">
        <v>373</v>
      </c>
      <c r="E161" s="86"/>
      <c r="F161" s="44">
        <v>1</v>
      </c>
      <c r="G161" s="44" t="s">
        <v>15</v>
      </c>
      <c r="H161" s="45">
        <f>I162</f>
        <v>53584.13</v>
      </c>
      <c r="I161" s="45">
        <f t="shared" si="4"/>
        <v>53584.13</v>
      </c>
      <c r="J161" s="47">
        <f>I161 / J11</f>
        <v>1.9961023201712641E-2</v>
      </c>
      <c r="K161" s="87">
        <v>1</v>
      </c>
      <c r="L161" s="87" t="s">
        <v>15</v>
      </c>
      <c r="M161" s="88">
        <f>N162</f>
        <v>54807.56</v>
      </c>
      <c r="N161" s="88">
        <f t="shared" si="5"/>
        <v>54807.56</v>
      </c>
      <c r="O161" s="89">
        <f>N161 / O11</f>
        <v>2.020080330240524E-2</v>
      </c>
    </row>
    <row r="162" spans="1:15" s="6" customFormat="1" ht="39" customHeight="1" thickBot="1" x14ac:dyDescent="0.3">
      <c r="A162" s="131" t="s">
        <v>413</v>
      </c>
      <c r="B162" s="97" t="s">
        <v>414</v>
      </c>
      <c r="C162" s="97" t="s">
        <v>36</v>
      </c>
      <c r="D162" s="97" t="s">
        <v>415</v>
      </c>
      <c r="E162" s="98" t="s">
        <v>51</v>
      </c>
      <c r="F162" s="99">
        <v>57.9</v>
      </c>
      <c r="G162" s="100">
        <v>768.02</v>
      </c>
      <c r="H162" s="100">
        <f>TRUNC(TRUNC(G162 * J12, 2) + G162, 2)</f>
        <v>925.46</v>
      </c>
      <c r="I162" s="100">
        <f t="shared" si="4"/>
        <v>53584.13</v>
      </c>
      <c r="J162" s="101">
        <f>I162 / J11</f>
        <v>1.9961023201712641E-2</v>
      </c>
      <c r="K162" s="102">
        <v>57.9</v>
      </c>
      <c r="L162" s="103">
        <v>762.77</v>
      </c>
      <c r="M162" s="103">
        <f>TRUNC(TRUNC(L162 * O12, 2) + L162, 2)</f>
        <v>946.59</v>
      </c>
      <c r="N162" s="103">
        <f t="shared" si="5"/>
        <v>54807.56</v>
      </c>
      <c r="O162" s="132">
        <f>N162 / O11</f>
        <v>2.020080330240524E-2</v>
      </c>
    </row>
    <row r="163" spans="1:15" ht="24" customHeight="1" thickBot="1" x14ac:dyDescent="0.3">
      <c r="A163" s="42" t="s">
        <v>416</v>
      </c>
      <c r="B163" s="43" t="s">
        <v>13</v>
      </c>
      <c r="C163" s="43"/>
      <c r="D163" s="43" t="s">
        <v>417</v>
      </c>
      <c r="E163" s="86"/>
      <c r="F163" s="44">
        <v>1</v>
      </c>
      <c r="G163" s="44" t="s">
        <v>15</v>
      </c>
      <c r="H163" s="45">
        <f>I164</f>
        <v>48851.46</v>
      </c>
      <c r="I163" s="45">
        <f t="shared" si="4"/>
        <v>48851.46</v>
      </c>
      <c r="J163" s="47">
        <f>I163 / J11</f>
        <v>1.8198021065146286E-2</v>
      </c>
      <c r="K163" s="87">
        <v>1</v>
      </c>
      <c r="L163" s="87" t="s">
        <v>15</v>
      </c>
      <c r="M163" s="88">
        <f>N164</f>
        <v>49523.05</v>
      </c>
      <c r="N163" s="88">
        <f t="shared" si="5"/>
        <v>49523.05</v>
      </c>
      <c r="O163" s="89">
        <f>N163 / O11</f>
        <v>1.825305472429679E-2</v>
      </c>
    </row>
    <row r="164" spans="1:15" ht="24" customHeight="1" thickBot="1" x14ac:dyDescent="0.3">
      <c r="A164" s="42" t="s">
        <v>418</v>
      </c>
      <c r="B164" s="43" t="s">
        <v>13</v>
      </c>
      <c r="C164" s="43"/>
      <c r="D164" s="43" t="s">
        <v>419</v>
      </c>
      <c r="E164" s="86"/>
      <c r="F164" s="44">
        <v>1</v>
      </c>
      <c r="G164" s="44" t="s">
        <v>15</v>
      </c>
      <c r="H164" s="45">
        <f>I165</f>
        <v>48851.46</v>
      </c>
      <c r="I164" s="45">
        <f t="shared" si="4"/>
        <v>48851.46</v>
      </c>
      <c r="J164" s="47">
        <f>I164 / J11</f>
        <v>1.8198021065146286E-2</v>
      </c>
      <c r="K164" s="87">
        <v>1</v>
      </c>
      <c r="L164" s="87" t="s">
        <v>15</v>
      </c>
      <c r="M164" s="88">
        <f>N165</f>
        <v>49523.05</v>
      </c>
      <c r="N164" s="88">
        <f t="shared" si="5"/>
        <v>49523.05</v>
      </c>
      <c r="O164" s="89">
        <f>N164 / O11</f>
        <v>1.825305472429679E-2</v>
      </c>
    </row>
    <row r="165" spans="1:15" s="6" customFormat="1" ht="39" customHeight="1" thickBot="1" x14ac:dyDescent="0.3">
      <c r="A165" s="131" t="s">
        <v>420</v>
      </c>
      <c r="B165" s="97" t="s">
        <v>421</v>
      </c>
      <c r="C165" s="97" t="s">
        <v>36</v>
      </c>
      <c r="D165" s="97" t="s">
        <v>422</v>
      </c>
      <c r="E165" s="98" t="s">
        <v>26</v>
      </c>
      <c r="F165" s="99">
        <v>528.80999999999995</v>
      </c>
      <c r="G165" s="100">
        <v>76.67</v>
      </c>
      <c r="H165" s="100">
        <f>TRUNC(TRUNC(G165 * J12, 2) + G165, 2)</f>
        <v>92.38</v>
      </c>
      <c r="I165" s="100">
        <f t="shared" si="4"/>
        <v>48851.46</v>
      </c>
      <c r="J165" s="101">
        <f>I165 / J11</f>
        <v>1.8198021065146286E-2</v>
      </c>
      <c r="K165" s="102">
        <v>528.80999999999995</v>
      </c>
      <c r="L165" s="103">
        <v>75.47</v>
      </c>
      <c r="M165" s="103">
        <f>TRUNC(TRUNC(L165 * O12, 2) + L165, 2)</f>
        <v>93.65</v>
      </c>
      <c r="N165" s="103">
        <f t="shared" si="5"/>
        <v>49523.05</v>
      </c>
      <c r="O165" s="132">
        <f>N165 / O11</f>
        <v>1.825305472429679E-2</v>
      </c>
    </row>
    <row r="166" spans="1:15" ht="24" customHeight="1" thickBot="1" x14ac:dyDescent="0.3">
      <c r="A166" s="42" t="s">
        <v>423</v>
      </c>
      <c r="B166" s="43" t="s">
        <v>13</v>
      </c>
      <c r="C166" s="43"/>
      <c r="D166" s="43" t="s">
        <v>424</v>
      </c>
      <c r="E166" s="86"/>
      <c r="F166" s="44">
        <v>1</v>
      </c>
      <c r="G166" s="44" t="s">
        <v>15</v>
      </c>
      <c r="H166" s="45">
        <f>I167 + I173 + I176</f>
        <v>100080.24</v>
      </c>
      <c r="I166" s="45">
        <f t="shared" si="4"/>
        <v>100080.24</v>
      </c>
      <c r="J166" s="47">
        <f>I166 / J11</f>
        <v>3.72816353027094E-2</v>
      </c>
      <c r="K166" s="87">
        <v>1</v>
      </c>
      <c r="L166" s="87" t="s">
        <v>15</v>
      </c>
      <c r="M166" s="88">
        <f>N167 + N173 + N176</f>
        <v>99283.590000000011</v>
      </c>
      <c r="N166" s="88">
        <f t="shared" si="5"/>
        <v>99283.59</v>
      </c>
      <c r="O166" s="89">
        <f>N166 / O11</f>
        <v>3.6593642788451952E-2</v>
      </c>
    </row>
    <row r="167" spans="1:15" ht="24" customHeight="1" thickBot="1" x14ac:dyDescent="0.3">
      <c r="A167" s="42" t="s">
        <v>425</v>
      </c>
      <c r="B167" s="43" t="s">
        <v>13</v>
      </c>
      <c r="C167" s="43"/>
      <c r="D167" s="43" t="s">
        <v>426</v>
      </c>
      <c r="E167" s="86"/>
      <c r="F167" s="44">
        <v>1</v>
      </c>
      <c r="G167" s="44" t="s">
        <v>15</v>
      </c>
      <c r="H167" s="45">
        <f>I168 + I169 + I170 + I171 + I172</f>
        <v>74880.67</v>
      </c>
      <c r="I167" s="45">
        <f t="shared" si="4"/>
        <v>74880.67</v>
      </c>
      <c r="J167" s="47">
        <f>I167 / J11</f>
        <v>2.7894355870474855E-2</v>
      </c>
      <c r="K167" s="87">
        <v>1</v>
      </c>
      <c r="L167" s="87" t="s">
        <v>15</v>
      </c>
      <c r="M167" s="88">
        <f>N168 + N169 + N170 + N171 + N172</f>
        <v>74442.709999999992</v>
      </c>
      <c r="N167" s="88">
        <f t="shared" si="5"/>
        <v>74442.710000000006</v>
      </c>
      <c r="O167" s="89">
        <f>N167 / O11</f>
        <v>2.7437867002435352E-2</v>
      </c>
    </row>
    <row r="168" spans="1:15" s="6" customFormat="1" ht="25.95" customHeight="1" x14ac:dyDescent="0.25">
      <c r="A168" s="133" t="s">
        <v>427</v>
      </c>
      <c r="B168" s="7" t="s">
        <v>428</v>
      </c>
      <c r="C168" s="7" t="s">
        <v>36</v>
      </c>
      <c r="D168" s="7" t="s">
        <v>429</v>
      </c>
      <c r="E168" s="8" t="s">
        <v>26</v>
      </c>
      <c r="F168" s="11">
        <v>715.44</v>
      </c>
      <c r="G168" s="12">
        <v>4.6500000000000004</v>
      </c>
      <c r="H168" s="12">
        <f>TRUNC(TRUNC(G168 * J12, 2) + G168, 2)</f>
        <v>5.6</v>
      </c>
      <c r="I168" s="12">
        <f t="shared" si="4"/>
        <v>4006.46</v>
      </c>
      <c r="J168" s="13">
        <f>I168 / J11</f>
        <v>1.4924762428116987E-3</v>
      </c>
      <c r="K168" s="9">
        <v>715.44</v>
      </c>
      <c r="L168" s="10">
        <v>4.5199999999999996</v>
      </c>
      <c r="M168" s="10">
        <f>TRUNC(TRUNC(L168 * O12, 2) + L168, 2)</f>
        <v>5.6</v>
      </c>
      <c r="N168" s="10">
        <f t="shared" si="5"/>
        <v>4006.46</v>
      </c>
      <c r="O168" s="134">
        <f>N168 / O11</f>
        <v>1.4766888071454831E-3</v>
      </c>
    </row>
    <row r="169" spans="1:15" s="6" customFormat="1" ht="25.95" customHeight="1" x14ac:dyDescent="0.25">
      <c r="A169" s="125" t="s">
        <v>430</v>
      </c>
      <c r="B169" s="23" t="s">
        <v>431</v>
      </c>
      <c r="C169" s="23" t="s">
        <v>36</v>
      </c>
      <c r="D169" s="23" t="s">
        <v>432</v>
      </c>
      <c r="E169" s="24" t="s">
        <v>26</v>
      </c>
      <c r="F169" s="3">
        <v>1349.77</v>
      </c>
      <c r="G169" s="4">
        <v>11.49</v>
      </c>
      <c r="H169" s="4">
        <f>TRUNC(TRUNC(G169 * J12, 2) + G169, 2)</f>
        <v>13.84</v>
      </c>
      <c r="I169" s="4">
        <f t="shared" si="4"/>
        <v>18680.810000000001</v>
      </c>
      <c r="J169" s="5">
        <f>I169 / J11</f>
        <v>6.9589276122759775E-3</v>
      </c>
      <c r="K169" s="126">
        <v>1349.77</v>
      </c>
      <c r="L169" s="127">
        <v>10.98</v>
      </c>
      <c r="M169" s="127">
        <f>TRUNC(TRUNC(L169 * O12, 2) + L169, 2)</f>
        <v>13.62</v>
      </c>
      <c r="N169" s="127">
        <f t="shared" si="5"/>
        <v>18383.86</v>
      </c>
      <c r="O169" s="128">
        <f>N169 / O11</f>
        <v>6.7758670482494683E-3</v>
      </c>
    </row>
    <row r="170" spans="1:15" s="6" customFormat="1" ht="25.95" customHeight="1" x14ac:dyDescent="0.25">
      <c r="A170" s="125" t="s">
        <v>433</v>
      </c>
      <c r="B170" s="23" t="s">
        <v>434</v>
      </c>
      <c r="C170" s="23" t="s">
        <v>36</v>
      </c>
      <c r="D170" s="23" t="s">
        <v>435</v>
      </c>
      <c r="E170" s="24" t="s">
        <v>26</v>
      </c>
      <c r="F170" s="3">
        <v>715.44</v>
      </c>
      <c r="G170" s="4">
        <v>18.600000000000001</v>
      </c>
      <c r="H170" s="4">
        <f>TRUNC(TRUNC(G170 * J12, 2) + G170, 2)</f>
        <v>22.41</v>
      </c>
      <c r="I170" s="4">
        <f t="shared" si="4"/>
        <v>16033.01</v>
      </c>
      <c r="J170" s="5">
        <f>I170 / J11</f>
        <v>5.9725759213276547E-3</v>
      </c>
      <c r="K170" s="126">
        <v>715.44</v>
      </c>
      <c r="L170" s="127">
        <v>17.78</v>
      </c>
      <c r="M170" s="127">
        <f>TRUNC(TRUNC(L170 * O12, 2) + L170, 2)</f>
        <v>22.06</v>
      </c>
      <c r="N170" s="127">
        <f t="shared" si="5"/>
        <v>15782.6</v>
      </c>
      <c r="O170" s="128">
        <f>N170 / O11</f>
        <v>5.8171025712609892E-3</v>
      </c>
    </row>
    <row r="171" spans="1:15" s="6" customFormat="1" ht="25.95" customHeight="1" x14ac:dyDescent="0.25">
      <c r="A171" s="125" t="s">
        <v>436</v>
      </c>
      <c r="B171" s="23" t="s">
        <v>437</v>
      </c>
      <c r="C171" s="23" t="s">
        <v>36</v>
      </c>
      <c r="D171" s="23" t="s">
        <v>438</v>
      </c>
      <c r="E171" s="24" t="s">
        <v>26</v>
      </c>
      <c r="F171" s="3">
        <v>1349.77</v>
      </c>
      <c r="G171" s="4">
        <v>10.45</v>
      </c>
      <c r="H171" s="4">
        <f>TRUNC(TRUNC(G171 * J12, 2) + G171, 2)</f>
        <v>12.59</v>
      </c>
      <c r="I171" s="4">
        <f t="shared" si="4"/>
        <v>16993.599999999999</v>
      </c>
      <c r="J171" s="5">
        <f>I171 / J11</f>
        <v>6.3304124538482555E-3</v>
      </c>
      <c r="K171" s="126">
        <v>1349.77</v>
      </c>
      <c r="L171" s="127">
        <v>10.119999999999999</v>
      </c>
      <c r="M171" s="127">
        <f>TRUNC(TRUNC(L171 * O12, 2) + L171, 2)</f>
        <v>12.55</v>
      </c>
      <c r="N171" s="127">
        <f t="shared" si="5"/>
        <v>16939.61</v>
      </c>
      <c r="O171" s="128">
        <f>N171 / O11</f>
        <v>6.2435497881944907E-3</v>
      </c>
    </row>
    <row r="172" spans="1:15" s="6" customFormat="1" ht="25.95" customHeight="1" thickBot="1" x14ac:dyDescent="0.3">
      <c r="A172" s="129" t="s">
        <v>439</v>
      </c>
      <c r="B172" s="90" t="s">
        <v>440</v>
      </c>
      <c r="C172" s="90" t="s">
        <v>36</v>
      </c>
      <c r="D172" s="90" t="s">
        <v>441</v>
      </c>
      <c r="E172" s="91" t="s">
        <v>26</v>
      </c>
      <c r="F172" s="92">
        <v>1021.14</v>
      </c>
      <c r="G172" s="93">
        <v>15.58</v>
      </c>
      <c r="H172" s="93">
        <f>TRUNC(TRUNC(G172 * J12, 2) + G172, 2)</f>
        <v>18.77</v>
      </c>
      <c r="I172" s="93">
        <f t="shared" si="4"/>
        <v>19166.79</v>
      </c>
      <c r="J172" s="94">
        <f>I172 / J11</f>
        <v>7.1399636402112686E-3</v>
      </c>
      <c r="K172" s="95">
        <v>1021.14</v>
      </c>
      <c r="L172" s="96">
        <v>15.26</v>
      </c>
      <c r="M172" s="96">
        <f>TRUNC(TRUNC(L172 * O12, 2) + L172, 2)</f>
        <v>18.93</v>
      </c>
      <c r="N172" s="96">
        <f t="shared" si="5"/>
        <v>19330.18</v>
      </c>
      <c r="O172" s="130">
        <f>N172 / O11</f>
        <v>7.1246587875849199E-3</v>
      </c>
    </row>
    <row r="173" spans="1:15" ht="24" customHeight="1" thickBot="1" x14ac:dyDescent="0.3">
      <c r="A173" s="42" t="s">
        <v>442</v>
      </c>
      <c r="B173" s="43" t="s">
        <v>13</v>
      </c>
      <c r="C173" s="43"/>
      <c r="D173" s="43" t="s">
        <v>443</v>
      </c>
      <c r="E173" s="86"/>
      <c r="F173" s="44">
        <v>1</v>
      </c>
      <c r="G173" s="44" t="s">
        <v>15</v>
      </c>
      <c r="H173" s="45">
        <f>I174 + I175</f>
        <v>22146.550000000003</v>
      </c>
      <c r="I173" s="45">
        <f t="shared" si="4"/>
        <v>22146.55</v>
      </c>
      <c r="J173" s="47">
        <f>I173 / J11</f>
        <v>8.2499762222114845E-3</v>
      </c>
      <c r="K173" s="87">
        <v>1</v>
      </c>
      <c r="L173" s="87" t="s">
        <v>15</v>
      </c>
      <c r="M173" s="88">
        <f>N174 + N175</f>
        <v>21781.68</v>
      </c>
      <c r="N173" s="88">
        <f t="shared" si="5"/>
        <v>21781.68</v>
      </c>
      <c r="O173" s="89">
        <f>N173 / O11</f>
        <v>8.028225180539585E-3</v>
      </c>
    </row>
    <row r="174" spans="1:15" s="6" customFormat="1" ht="25.95" customHeight="1" x14ac:dyDescent="0.25">
      <c r="A174" s="133" t="s">
        <v>444</v>
      </c>
      <c r="B174" s="7" t="s">
        <v>445</v>
      </c>
      <c r="C174" s="7" t="s">
        <v>36</v>
      </c>
      <c r="D174" s="7" t="s">
        <v>446</v>
      </c>
      <c r="E174" s="8" t="s">
        <v>26</v>
      </c>
      <c r="F174" s="11">
        <v>528.80999999999995</v>
      </c>
      <c r="G174" s="12">
        <v>21.77</v>
      </c>
      <c r="H174" s="12">
        <f>TRUNC(TRUNC(G174 * J12, 2) + G174, 2)</f>
        <v>26.23</v>
      </c>
      <c r="I174" s="12">
        <f t="shared" si="4"/>
        <v>13870.68</v>
      </c>
      <c r="J174" s="13">
        <f>I174 / J11</f>
        <v>5.1670702744176589E-3</v>
      </c>
      <c r="K174" s="9">
        <v>528.80999999999995</v>
      </c>
      <c r="L174" s="10">
        <v>20.7</v>
      </c>
      <c r="M174" s="10">
        <f>TRUNC(TRUNC(L174 * O12, 2) + L174, 2)</f>
        <v>25.68</v>
      </c>
      <c r="N174" s="10">
        <f t="shared" si="5"/>
        <v>13579.84</v>
      </c>
      <c r="O174" s="134">
        <f>N174 / O11</f>
        <v>5.0052160088523328E-3</v>
      </c>
    </row>
    <row r="175" spans="1:15" s="6" customFormat="1" ht="25.95" customHeight="1" thickBot="1" x14ac:dyDescent="0.3">
      <c r="A175" s="129" t="s">
        <v>447</v>
      </c>
      <c r="B175" s="90" t="s">
        <v>448</v>
      </c>
      <c r="C175" s="90" t="s">
        <v>36</v>
      </c>
      <c r="D175" s="90" t="s">
        <v>449</v>
      </c>
      <c r="E175" s="91" t="s">
        <v>26</v>
      </c>
      <c r="F175" s="92">
        <v>528.80999999999995</v>
      </c>
      <c r="G175" s="93">
        <v>12.99</v>
      </c>
      <c r="H175" s="93">
        <f>TRUNC(TRUNC(G175 * J12, 2) + G175, 2)</f>
        <v>15.65</v>
      </c>
      <c r="I175" s="93">
        <f t="shared" si="4"/>
        <v>8275.8700000000008</v>
      </c>
      <c r="J175" s="94">
        <f>I175 / J11</f>
        <v>3.0829059477938264E-3</v>
      </c>
      <c r="K175" s="95">
        <v>528.80999999999995</v>
      </c>
      <c r="L175" s="96">
        <v>12.5</v>
      </c>
      <c r="M175" s="96">
        <f>TRUNC(TRUNC(L175 * O12, 2) + L175, 2)</f>
        <v>15.51</v>
      </c>
      <c r="N175" s="96">
        <f t="shared" si="5"/>
        <v>8201.84</v>
      </c>
      <c r="O175" s="130">
        <f>N175 / O11</f>
        <v>3.0230091716872526E-3</v>
      </c>
    </row>
    <row r="176" spans="1:15" ht="24" customHeight="1" thickBot="1" x14ac:dyDescent="0.3">
      <c r="A176" s="42" t="s">
        <v>450</v>
      </c>
      <c r="B176" s="43" t="s">
        <v>13</v>
      </c>
      <c r="C176" s="43"/>
      <c r="D176" s="43" t="s">
        <v>287</v>
      </c>
      <c r="E176" s="86"/>
      <c r="F176" s="44">
        <v>1</v>
      </c>
      <c r="G176" s="44" t="s">
        <v>15</v>
      </c>
      <c r="H176" s="45">
        <f>I177 + I178</f>
        <v>3053.0200000000004</v>
      </c>
      <c r="I176" s="45">
        <f t="shared" si="4"/>
        <v>3053.02</v>
      </c>
      <c r="J176" s="47">
        <f>I176 / J11</f>
        <v>1.1373032100230559E-3</v>
      </c>
      <c r="K176" s="87">
        <v>1</v>
      </c>
      <c r="L176" s="87" t="s">
        <v>15</v>
      </c>
      <c r="M176" s="88">
        <f>N177 + N178</f>
        <v>3059.2</v>
      </c>
      <c r="N176" s="88">
        <f t="shared" si="5"/>
        <v>3059.2</v>
      </c>
      <c r="O176" s="89">
        <f>N176 / O11</f>
        <v>1.12755060547702E-3</v>
      </c>
    </row>
    <row r="177" spans="1:15" s="6" customFormat="1" ht="25.95" customHeight="1" x14ac:dyDescent="0.25">
      <c r="A177" s="133" t="s">
        <v>451</v>
      </c>
      <c r="B177" s="7" t="s">
        <v>452</v>
      </c>
      <c r="C177" s="7" t="s">
        <v>36</v>
      </c>
      <c r="D177" s="7" t="s">
        <v>453</v>
      </c>
      <c r="E177" s="8" t="s">
        <v>26</v>
      </c>
      <c r="F177" s="11">
        <v>61.69</v>
      </c>
      <c r="G177" s="12">
        <v>21.88</v>
      </c>
      <c r="H177" s="12">
        <f>TRUNC(TRUNC(G177 * J12, 2) + G177, 2)</f>
        <v>26.36</v>
      </c>
      <c r="I177" s="12">
        <f t="shared" si="4"/>
        <v>1626.14</v>
      </c>
      <c r="J177" s="13">
        <f>I177 / J11</f>
        <v>6.0576551805978742E-4</v>
      </c>
      <c r="K177" s="9">
        <v>61.69</v>
      </c>
      <c r="L177" s="10">
        <v>21.41</v>
      </c>
      <c r="M177" s="10">
        <f>TRUNC(TRUNC(L177 * O12, 2) + L177, 2)</f>
        <v>26.56</v>
      </c>
      <c r="N177" s="10">
        <f t="shared" si="5"/>
        <v>1638.48</v>
      </c>
      <c r="O177" s="134">
        <f>N177 / O11</f>
        <v>6.0390596105582765E-4</v>
      </c>
    </row>
    <row r="178" spans="1:15" s="6" customFormat="1" ht="39" customHeight="1" thickBot="1" x14ac:dyDescent="0.3">
      <c r="A178" s="129" t="s">
        <v>454</v>
      </c>
      <c r="B178" s="90" t="s">
        <v>455</v>
      </c>
      <c r="C178" s="90" t="s">
        <v>36</v>
      </c>
      <c r="D178" s="90" t="s">
        <v>456</v>
      </c>
      <c r="E178" s="91" t="s">
        <v>26</v>
      </c>
      <c r="F178" s="92">
        <v>61.69</v>
      </c>
      <c r="G178" s="93">
        <v>19.2</v>
      </c>
      <c r="H178" s="93">
        <f>TRUNC(TRUNC(G178 * J12, 2) + G178, 2)</f>
        <v>23.13</v>
      </c>
      <c r="I178" s="93">
        <f t="shared" si="4"/>
        <v>1426.88</v>
      </c>
      <c r="J178" s="94">
        <f>I178 / J11</f>
        <v>5.3153769196326859E-4</v>
      </c>
      <c r="K178" s="95">
        <v>61.69</v>
      </c>
      <c r="L178" s="96">
        <v>18.559999999999999</v>
      </c>
      <c r="M178" s="96">
        <f>TRUNC(TRUNC(L178 * O12, 2) + L178, 2)</f>
        <v>23.03</v>
      </c>
      <c r="N178" s="96">
        <f t="shared" si="5"/>
        <v>1420.72</v>
      </c>
      <c r="O178" s="130">
        <f>N178 / O11</f>
        <v>5.2364464442119249E-4</v>
      </c>
    </row>
    <row r="179" spans="1:15" ht="24" customHeight="1" thickBot="1" x14ac:dyDescent="0.3">
      <c r="A179" s="42" t="s">
        <v>457</v>
      </c>
      <c r="B179" s="43" t="s">
        <v>13</v>
      </c>
      <c r="C179" s="43"/>
      <c r="D179" s="43" t="s">
        <v>458</v>
      </c>
      <c r="E179" s="86"/>
      <c r="F179" s="44">
        <v>1</v>
      </c>
      <c r="G179" s="44" t="s">
        <v>15</v>
      </c>
      <c r="H179" s="45">
        <f>I180</f>
        <v>16139.17</v>
      </c>
      <c r="I179" s="45">
        <f t="shared" si="4"/>
        <v>16139.17</v>
      </c>
      <c r="J179" s="47">
        <f>I179 / J11</f>
        <v>6.0121223732919546E-3</v>
      </c>
      <c r="K179" s="87">
        <v>1</v>
      </c>
      <c r="L179" s="87" t="s">
        <v>15</v>
      </c>
      <c r="M179" s="88">
        <f>N180</f>
        <v>16558.54</v>
      </c>
      <c r="N179" s="88">
        <f t="shared" si="5"/>
        <v>16558.54</v>
      </c>
      <c r="O179" s="89">
        <f>N179 / O11</f>
        <v>6.1030961698533793E-3</v>
      </c>
    </row>
    <row r="180" spans="1:15" s="6" customFormat="1" ht="24" customHeight="1" thickBot="1" x14ac:dyDescent="0.3">
      <c r="A180" s="131" t="s">
        <v>459</v>
      </c>
      <c r="B180" s="97" t="s">
        <v>460</v>
      </c>
      <c r="C180" s="97" t="s">
        <v>20</v>
      </c>
      <c r="D180" s="97" t="s">
        <v>461</v>
      </c>
      <c r="E180" s="98" t="s">
        <v>26</v>
      </c>
      <c r="F180" s="99">
        <v>19.8</v>
      </c>
      <c r="G180" s="100">
        <v>676.44</v>
      </c>
      <c r="H180" s="100">
        <f>TRUNC(TRUNC(G180 * J12, 2) + G180, 2)</f>
        <v>815.11</v>
      </c>
      <c r="I180" s="100">
        <f t="shared" si="4"/>
        <v>16139.17</v>
      </c>
      <c r="J180" s="101">
        <f>I180 / J11</f>
        <v>6.0121223732919546E-3</v>
      </c>
      <c r="K180" s="102">
        <v>19.8</v>
      </c>
      <c r="L180" s="103">
        <v>673.89</v>
      </c>
      <c r="M180" s="103">
        <f>TRUNC(TRUNC(L180 * O12, 2) + L180, 2)</f>
        <v>836.29</v>
      </c>
      <c r="N180" s="103">
        <f t="shared" si="5"/>
        <v>16558.54</v>
      </c>
      <c r="O180" s="132">
        <f>N180 / O11</f>
        <v>6.1030961698533793E-3</v>
      </c>
    </row>
    <row r="181" spans="1:15" ht="24" customHeight="1" thickBot="1" x14ac:dyDescent="0.3">
      <c r="A181" s="42" t="s">
        <v>462</v>
      </c>
      <c r="B181" s="43" t="s">
        <v>13</v>
      </c>
      <c r="C181" s="43"/>
      <c r="D181" s="43" t="s">
        <v>463</v>
      </c>
      <c r="E181" s="86"/>
      <c r="F181" s="44">
        <v>1</v>
      </c>
      <c r="G181" s="44" t="s">
        <v>15</v>
      </c>
      <c r="H181" s="45">
        <f>I182 + I184 + I192</f>
        <v>75138.89</v>
      </c>
      <c r="I181" s="45">
        <f t="shared" si="4"/>
        <v>75138.89</v>
      </c>
      <c r="J181" s="47">
        <f>I181 / J11</f>
        <v>2.7990547325130295E-2</v>
      </c>
      <c r="K181" s="87">
        <v>1</v>
      </c>
      <c r="L181" s="87" t="s">
        <v>15</v>
      </c>
      <c r="M181" s="88">
        <f>N182 + N184 + N192</f>
        <v>76924.59</v>
      </c>
      <c r="N181" s="88">
        <f t="shared" si="5"/>
        <v>76924.59</v>
      </c>
      <c r="O181" s="89">
        <f>N181 / O11</f>
        <v>2.8352630763131381E-2</v>
      </c>
    </row>
    <row r="182" spans="1:15" ht="24" customHeight="1" thickBot="1" x14ac:dyDescent="0.3">
      <c r="A182" s="42" t="s">
        <v>464</v>
      </c>
      <c r="B182" s="43" t="s">
        <v>13</v>
      </c>
      <c r="C182" s="43"/>
      <c r="D182" s="43" t="s">
        <v>465</v>
      </c>
      <c r="E182" s="86"/>
      <c r="F182" s="44">
        <v>1</v>
      </c>
      <c r="G182" s="44" t="s">
        <v>15</v>
      </c>
      <c r="H182" s="45">
        <f>I183</f>
        <v>561.57000000000005</v>
      </c>
      <c r="I182" s="45">
        <f t="shared" si="4"/>
        <v>561.57000000000005</v>
      </c>
      <c r="J182" s="47">
        <f>I182 / J11</f>
        <v>2.0919462160504928E-4</v>
      </c>
      <c r="K182" s="87">
        <v>1</v>
      </c>
      <c r="L182" s="87" t="s">
        <v>15</v>
      </c>
      <c r="M182" s="88">
        <f>N183</f>
        <v>568.83000000000004</v>
      </c>
      <c r="N182" s="88">
        <f t="shared" si="5"/>
        <v>568.83000000000004</v>
      </c>
      <c r="O182" s="89">
        <f>N182 / O11</f>
        <v>2.0965762647538356E-4</v>
      </c>
    </row>
    <row r="183" spans="1:15" s="6" customFormat="1" ht="25.95" customHeight="1" thickBot="1" x14ac:dyDescent="0.3">
      <c r="A183" s="131" t="s">
        <v>466</v>
      </c>
      <c r="B183" s="97" t="s">
        <v>467</v>
      </c>
      <c r="C183" s="97" t="s">
        <v>36</v>
      </c>
      <c r="D183" s="97" t="s">
        <v>468</v>
      </c>
      <c r="E183" s="98" t="s">
        <v>38</v>
      </c>
      <c r="F183" s="99">
        <v>3</v>
      </c>
      <c r="G183" s="100">
        <v>155.35</v>
      </c>
      <c r="H183" s="100">
        <f>TRUNC(TRUNC(G183 * J12, 2) + G183, 2)</f>
        <v>187.19</v>
      </c>
      <c r="I183" s="100">
        <f t="shared" si="4"/>
        <v>561.57000000000005</v>
      </c>
      <c r="J183" s="101">
        <f>I183 / J11</f>
        <v>2.0919462160504928E-4</v>
      </c>
      <c r="K183" s="102">
        <v>3</v>
      </c>
      <c r="L183" s="103">
        <v>152.79</v>
      </c>
      <c r="M183" s="103">
        <f>TRUNC(TRUNC(L183 * O12, 2) + L183, 2)</f>
        <v>189.61</v>
      </c>
      <c r="N183" s="103">
        <f t="shared" si="5"/>
        <v>568.83000000000004</v>
      </c>
      <c r="O183" s="132">
        <f>N183 / O11</f>
        <v>2.0965762647538356E-4</v>
      </c>
    </row>
    <row r="184" spans="1:15" ht="24" customHeight="1" thickBot="1" x14ac:dyDescent="0.3">
      <c r="A184" s="42" t="s">
        <v>469</v>
      </c>
      <c r="B184" s="43" t="s">
        <v>13</v>
      </c>
      <c r="C184" s="43"/>
      <c r="D184" s="43" t="s">
        <v>470</v>
      </c>
      <c r="E184" s="86"/>
      <c r="F184" s="44">
        <v>1</v>
      </c>
      <c r="G184" s="44" t="s">
        <v>15</v>
      </c>
      <c r="H184" s="45">
        <f>I185 + I186 + I187 + I188 + I189 + I190 + I191</f>
        <v>18827.48</v>
      </c>
      <c r="I184" s="45">
        <f t="shared" si="4"/>
        <v>18827.48</v>
      </c>
      <c r="J184" s="47">
        <f>I184 / J11</f>
        <v>7.0135647459384099E-3</v>
      </c>
      <c r="K184" s="87">
        <v>1</v>
      </c>
      <c r="L184" s="87" t="s">
        <v>15</v>
      </c>
      <c r="M184" s="88">
        <f>N185 + N186 + N187 + N188 + N189 + N190 + N191</f>
        <v>19274.48</v>
      </c>
      <c r="N184" s="88">
        <f t="shared" si="5"/>
        <v>19274.48</v>
      </c>
      <c r="O184" s="89">
        <f>N184 / O11</f>
        <v>7.1041290514692454E-3</v>
      </c>
    </row>
    <row r="185" spans="1:15" s="6" customFormat="1" ht="52.05" customHeight="1" x14ac:dyDescent="0.25">
      <c r="A185" s="133" t="s">
        <v>471</v>
      </c>
      <c r="B185" s="7" t="s">
        <v>472</v>
      </c>
      <c r="C185" s="7" t="s">
        <v>36</v>
      </c>
      <c r="D185" s="7" t="s">
        <v>473</v>
      </c>
      <c r="E185" s="8" t="s">
        <v>38</v>
      </c>
      <c r="F185" s="11">
        <v>7</v>
      </c>
      <c r="G185" s="12">
        <v>592.27</v>
      </c>
      <c r="H185" s="12">
        <f>TRUNC(TRUNC(G185 * J12, 2) + G185, 2)</f>
        <v>713.68</v>
      </c>
      <c r="I185" s="12">
        <f t="shared" si="4"/>
        <v>4995.76</v>
      </c>
      <c r="J185" s="13">
        <f>I185 / J11</f>
        <v>1.8610077511790888E-3</v>
      </c>
      <c r="K185" s="9">
        <v>7</v>
      </c>
      <c r="L185" s="10">
        <v>589.76</v>
      </c>
      <c r="M185" s="10">
        <f>TRUNC(TRUNC(L185 * O12, 2) + L185, 2)</f>
        <v>731.89</v>
      </c>
      <c r="N185" s="10">
        <f t="shared" si="5"/>
        <v>5123.2299999999996</v>
      </c>
      <c r="O185" s="134">
        <f>N185 / O11</f>
        <v>1.8883044876104973E-3</v>
      </c>
    </row>
    <row r="186" spans="1:15" s="6" customFormat="1" ht="25.95" customHeight="1" x14ac:dyDescent="0.25">
      <c r="A186" s="125" t="s">
        <v>474</v>
      </c>
      <c r="B186" s="23" t="s">
        <v>475</v>
      </c>
      <c r="C186" s="23" t="s">
        <v>20</v>
      </c>
      <c r="D186" s="23" t="s">
        <v>476</v>
      </c>
      <c r="E186" s="24" t="s">
        <v>38</v>
      </c>
      <c r="F186" s="3">
        <v>1</v>
      </c>
      <c r="G186" s="4">
        <v>1157.04</v>
      </c>
      <c r="H186" s="4">
        <f>TRUNC(TRUNC(G186 * J12, 2) + G186, 2)</f>
        <v>1394.23</v>
      </c>
      <c r="I186" s="4">
        <f t="shared" si="4"/>
        <v>1394.23</v>
      </c>
      <c r="J186" s="5">
        <f>I186 / J11</f>
        <v>5.1937499738306499E-4</v>
      </c>
      <c r="K186" s="126">
        <v>1</v>
      </c>
      <c r="L186" s="127">
        <v>1152.6500000000001</v>
      </c>
      <c r="M186" s="127">
        <f>TRUNC(TRUNC(L186 * O12, 2) + L186, 2)</f>
        <v>1430.43</v>
      </c>
      <c r="N186" s="127">
        <f t="shared" si="5"/>
        <v>1430.43</v>
      </c>
      <c r="O186" s="128">
        <f>N186 / O11</f>
        <v>5.2722352660581001E-4</v>
      </c>
    </row>
    <row r="187" spans="1:15" s="6" customFormat="1" ht="64.95" customHeight="1" x14ac:dyDescent="0.25">
      <c r="A187" s="125" t="s">
        <v>477</v>
      </c>
      <c r="B187" s="23" t="s">
        <v>478</v>
      </c>
      <c r="C187" s="23" t="s">
        <v>36</v>
      </c>
      <c r="D187" s="23" t="s">
        <v>479</v>
      </c>
      <c r="E187" s="24" t="s">
        <v>38</v>
      </c>
      <c r="F187" s="3">
        <v>15</v>
      </c>
      <c r="G187" s="4">
        <v>476.03</v>
      </c>
      <c r="H187" s="4">
        <f>TRUNC(TRUNC(G187 * J12, 2) + G187, 2)</f>
        <v>573.61</v>
      </c>
      <c r="I187" s="4">
        <f t="shared" si="4"/>
        <v>8604.15</v>
      </c>
      <c r="J187" s="5">
        <f>I187 / J11</f>
        <v>3.2051959746480126E-3</v>
      </c>
      <c r="K187" s="126">
        <v>15</v>
      </c>
      <c r="L187" s="127">
        <v>473.27</v>
      </c>
      <c r="M187" s="127">
        <f>TRUNC(TRUNC(L187 * O12, 2) + L187, 2)</f>
        <v>587.32000000000005</v>
      </c>
      <c r="N187" s="127">
        <f t="shared" si="5"/>
        <v>8809.7999999999993</v>
      </c>
      <c r="O187" s="128">
        <f>N187 / O11</f>
        <v>3.2470892142166092E-3</v>
      </c>
    </row>
    <row r="188" spans="1:15" s="6" customFormat="1" ht="52.05" customHeight="1" x14ac:dyDescent="0.25">
      <c r="A188" s="125" t="s">
        <v>480</v>
      </c>
      <c r="B188" s="23" t="s">
        <v>481</v>
      </c>
      <c r="C188" s="23" t="s">
        <v>36</v>
      </c>
      <c r="D188" s="23" t="s">
        <v>482</v>
      </c>
      <c r="E188" s="24" t="s">
        <v>38</v>
      </c>
      <c r="F188" s="3">
        <v>1</v>
      </c>
      <c r="G188" s="4">
        <v>1004.53</v>
      </c>
      <c r="H188" s="4">
        <f>TRUNC(TRUNC(G188 * J12, 2) + G188, 2)</f>
        <v>1210.45</v>
      </c>
      <c r="I188" s="4">
        <f t="shared" si="4"/>
        <v>1210.45</v>
      </c>
      <c r="J188" s="5">
        <f>I188 / J11</f>
        <v>4.5091374133559821E-4</v>
      </c>
      <c r="K188" s="126">
        <v>1</v>
      </c>
      <c r="L188" s="127">
        <v>999.26</v>
      </c>
      <c r="M188" s="127">
        <f>TRUNC(TRUNC(L188 * O12, 2) + L188, 2)</f>
        <v>1240.08</v>
      </c>
      <c r="N188" s="127">
        <f t="shared" si="5"/>
        <v>1240.08</v>
      </c>
      <c r="O188" s="128">
        <f>N188 / O11</f>
        <v>4.5706490417100649E-4</v>
      </c>
    </row>
    <row r="189" spans="1:15" s="6" customFormat="1" ht="39" customHeight="1" x14ac:dyDescent="0.25">
      <c r="A189" s="125" t="s">
        <v>483</v>
      </c>
      <c r="B189" s="23" t="s">
        <v>484</v>
      </c>
      <c r="C189" s="23" t="s">
        <v>20</v>
      </c>
      <c r="D189" s="23" t="s">
        <v>485</v>
      </c>
      <c r="E189" s="24" t="s">
        <v>38</v>
      </c>
      <c r="F189" s="3">
        <v>1</v>
      </c>
      <c r="G189" s="4">
        <v>678.56</v>
      </c>
      <c r="H189" s="4">
        <f>TRUNC(TRUNC(G189 * J12, 2) + G189, 2)</f>
        <v>817.66</v>
      </c>
      <c r="I189" s="4">
        <f t="shared" si="4"/>
        <v>817.66</v>
      </c>
      <c r="J189" s="5">
        <f>I189 / J11</f>
        <v>3.0459261410257772E-4</v>
      </c>
      <c r="K189" s="126">
        <v>1</v>
      </c>
      <c r="L189" s="127">
        <v>672.17</v>
      </c>
      <c r="M189" s="127">
        <f>TRUNC(TRUNC(L189 * O12, 2) + L189, 2)</f>
        <v>834.16</v>
      </c>
      <c r="N189" s="127">
        <f t="shared" si="5"/>
        <v>834.16</v>
      </c>
      <c r="O189" s="128">
        <f>N189 / O11</f>
        <v>3.0745214862209439E-4</v>
      </c>
    </row>
    <row r="190" spans="1:15" s="6" customFormat="1" ht="39" customHeight="1" x14ac:dyDescent="0.25">
      <c r="A190" s="125" t="s">
        <v>486</v>
      </c>
      <c r="B190" s="23" t="s">
        <v>487</v>
      </c>
      <c r="C190" s="23" t="s">
        <v>36</v>
      </c>
      <c r="D190" s="23" t="s">
        <v>488</v>
      </c>
      <c r="E190" s="24" t="s">
        <v>38</v>
      </c>
      <c r="F190" s="3">
        <v>3</v>
      </c>
      <c r="G190" s="4">
        <v>147.86000000000001</v>
      </c>
      <c r="H190" s="4">
        <f>TRUNC(TRUNC(G190 * J12, 2) + G190, 2)</f>
        <v>178.17</v>
      </c>
      <c r="I190" s="4">
        <f t="shared" si="4"/>
        <v>534.51</v>
      </c>
      <c r="J190" s="5">
        <f>I190 / J11</f>
        <v>1.9911429954255904E-4</v>
      </c>
      <c r="K190" s="126">
        <v>3</v>
      </c>
      <c r="L190" s="127">
        <v>145.9</v>
      </c>
      <c r="M190" s="127">
        <f>TRUNC(TRUNC(L190 * O12, 2) + L190, 2)</f>
        <v>181.06</v>
      </c>
      <c r="N190" s="127">
        <f t="shared" si="5"/>
        <v>543.17999999999995</v>
      </c>
      <c r="O190" s="128">
        <f>N190 / O11</f>
        <v>2.0020362770757313E-4</v>
      </c>
    </row>
    <row r="191" spans="1:15" s="6" customFormat="1" ht="24" customHeight="1" thickBot="1" x14ac:dyDescent="0.3">
      <c r="A191" s="129" t="s">
        <v>489</v>
      </c>
      <c r="B191" s="90" t="s">
        <v>490</v>
      </c>
      <c r="C191" s="90" t="s">
        <v>20</v>
      </c>
      <c r="D191" s="90" t="s">
        <v>491</v>
      </c>
      <c r="E191" s="91" t="s">
        <v>38</v>
      </c>
      <c r="F191" s="92">
        <v>8</v>
      </c>
      <c r="G191" s="93">
        <v>131.82</v>
      </c>
      <c r="H191" s="93">
        <f>TRUNC(TRUNC(G191 * J12, 2) + G191, 2)</f>
        <v>158.84</v>
      </c>
      <c r="I191" s="93">
        <f t="shared" si="4"/>
        <v>1270.72</v>
      </c>
      <c r="J191" s="94">
        <f>I191 / J11</f>
        <v>4.7336536774750823E-4</v>
      </c>
      <c r="K191" s="95">
        <v>8</v>
      </c>
      <c r="L191" s="96">
        <v>130.30000000000001</v>
      </c>
      <c r="M191" s="96">
        <f>TRUNC(TRUNC(L191 * O12, 2) + L191, 2)</f>
        <v>161.69999999999999</v>
      </c>
      <c r="N191" s="96">
        <f t="shared" si="5"/>
        <v>1293.5999999999999</v>
      </c>
      <c r="O191" s="130">
        <f>N191 / O11</f>
        <v>4.7679114253565413E-4</v>
      </c>
    </row>
    <row r="192" spans="1:15" ht="24" customHeight="1" thickBot="1" x14ac:dyDescent="0.3">
      <c r="A192" s="42" t="s">
        <v>492</v>
      </c>
      <c r="B192" s="43" t="s">
        <v>13</v>
      </c>
      <c r="C192" s="43"/>
      <c r="D192" s="43" t="s">
        <v>493</v>
      </c>
      <c r="E192" s="86"/>
      <c r="F192" s="44">
        <v>1</v>
      </c>
      <c r="G192" s="44" t="s">
        <v>15</v>
      </c>
      <c r="H192" s="45">
        <f>I193 + I194 + I195 + I196 + I197 + I198 + I199 + I200 + I201 + I202 + I203 + I204 + I205 + I206 + I207</f>
        <v>55749.84</v>
      </c>
      <c r="I192" s="45">
        <f t="shared" si="4"/>
        <v>55749.84</v>
      </c>
      <c r="J192" s="47">
        <f>I192 / J11</f>
        <v>2.0767787957586836E-2</v>
      </c>
      <c r="K192" s="87">
        <v>1</v>
      </c>
      <c r="L192" s="87" t="s">
        <v>15</v>
      </c>
      <c r="M192" s="88">
        <f>N193 + N194 + N195 + N196 + N197 + N198 + N199 + N200 + N201 + N202 + N203 + N204 + N205 + N206 + N207</f>
        <v>57081.279999999999</v>
      </c>
      <c r="N192" s="88">
        <f t="shared" si="5"/>
        <v>57081.279999999999</v>
      </c>
      <c r="O192" s="89">
        <f>N192 / O11</f>
        <v>2.1038844085186754E-2</v>
      </c>
    </row>
    <row r="193" spans="1:15" s="6" customFormat="1" ht="25.95" customHeight="1" x14ac:dyDescent="0.25">
      <c r="A193" s="133" t="s">
        <v>494</v>
      </c>
      <c r="B193" s="7" t="s">
        <v>495</v>
      </c>
      <c r="C193" s="7" t="s">
        <v>20</v>
      </c>
      <c r="D193" s="7" t="s">
        <v>496</v>
      </c>
      <c r="E193" s="8" t="s">
        <v>26</v>
      </c>
      <c r="F193" s="11">
        <v>7.14</v>
      </c>
      <c r="G193" s="12">
        <v>1776.93</v>
      </c>
      <c r="H193" s="12">
        <f>TRUNC(TRUNC(G193 * J12, 2) + G193, 2)</f>
        <v>2141.1999999999998</v>
      </c>
      <c r="I193" s="12">
        <f t="shared" si="4"/>
        <v>15288.16</v>
      </c>
      <c r="J193" s="13">
        <f>I193 / J11</f>
        <v>5.6951063023976531E-3</v>
      </c>
      <c r="K193" s="9">
        <v>7.14</v>
      </c>
      <c r="L193" s="10">
        <v>1764.92</v>
      </c>
      <c r="M193" s="10">
        <f>TRUNC(TRUNC(L193 * O12, 2) + L193, 2)</f>
        <v>2190.2600000000002</v>
      </c>
      <c r="N193" s="10">
        <f t="shared" si="5"/>
        <v>15638.45</v>
      </c>
      <c r="O193" s="134">
        <f>N193 / O11</f>
        <v>5.7639722039167455E-3</v>
      </c>
    </row>
    <row r="194" spans="1:15" s="6" customFormat="1" ht="39" customHeight="1" x14ac:dyDescent="0.25">
      <c r="A194" s="125" t="s">
        <v>497</v>
      </c>
      <c r="B194" s="23" t="s">
        <v>498</v>
      </c>
      <c r="C194" s="23" t="s">
        <v>20</v>
      </c>
      <c r="D194" s="23" t="s">
        <v>499</v>
      </c>
      <c r="E194" s="24" t="s">
        <v>38</v>
      </c>
      <c r="F194" s="3">
        <v>1</v>
      </c>
      <c r="G194" s="4">
        <v>2530.34</v>
      </c>
      <c r="H194" s="4">
        <f>TRUNC(TRUNC(G194 * J12, 2) + G194, 2)</f>
        <v>3049.05</v>
      </c>
      <c r="I194" s="4">
        <f t="shared" si="4"/>
        <v>3049.05</v>
      </c>
      <c r="J194" s="5">
        <f>I194 / J11</f>
        <v>1.13582431576629E-3</v>
      </c>
      <c r="K194" s="126">
        <v>1</v>
      </c>
      <c r="L194" s="127">
        <v>2529.73</v>
      </c>
      <c r="M194" s="127">
        <f>TRUNC(TRUNC(L194 * O12, 2) + L194, 2)</f>
        <v>3139.39</v>
      </c>
      <c r="N194" s="127">
        <f t="shared" si="5"/>
        <v>3139.39</v>
      </c>
      <c r="O194" s="128">
        <f>N194 / O11</f>
        <v>1.1571067910984905E-3</v>
      </c>
    </row>
    <row r="195" spans="1:15" s="6" customFormat="1" ht="39" customHeight="1" x14ac:dyDescent="0.25">
      <c r="A195" s="125" t="s">
        <v>500</v>
      </c>
      <c r="B195" s="23" t="s">
        <v>501</v>
      </c>
      <c r="C195" s="23" t="s">
        <v>36</v>
      </c>
      <c r="D195" s="23" t="s">
        <v>502</v>
      </c>
      <c r="E195" s="24" t="s">
        <v>38</v>
      </c>
      <c r="F195" s="3">
        <v>8</v>
      </c>
      <c r="G195" s="4">
        <v>218.46</v>
      </c>
      <c r="H195" s="4">
        <f>TRUNC(TRUNC(G195 * J12, 2) + G195, 2)</f>
        <v>263.24</v>
      </c>
      <c r="I195" s="4">
        <f t="shared" si="4"/>
        <v>2105.92</v>
      </c>
      <c r="J195" s="5">
        <f>I195 / J11</f>
        <v>7.8449193783589825E-4</v>
      </c>
      <c r="K195" s="126">
        <v>8</v>
      </c>
      <c r="L195" s="127">
        <v>217.64</v>
      </c>
      <c r="M195" s="127">
        <f>TRUNC(TRUNC(L195 * O12, 2) + L195, 2)</f>
        <v>270.08999999999997</v>
      </c>
      <c r="N195" s="127">
        <f t="shared" si="5"/>
        <v>2160.7199999999998</v>
      </c>
      <c r="O195" s="128">
        <f>N195 / O11</f>
        <v>7.963915874301473E-4</v>
      </c>
    </row>
    <row r="196" spans="1:15" s="6" customFormat="1" ht="39" customHeight="1" x14ac:dyDescent="0.25">
      <c r="A196" s="125" t="s">
        <v>503</v>
      </c>
      <c r="B196" s="23" t="s">
        <v>504</v>
      </c>
      <c r="C196" s="23" t="s">
        <v>36</v>
      </c>
      <c r="D196" s="23" t="s">
        <v>505</v>
      </c>
      <c r="E196" s="24" t="s">
        <v>38</v>
      </c>
      <c r="F196" s="3">
        <v>5</v>
      </c>
      <c r="G196" s="4">
        <v>63.72</v>
      </c>
      <c r="H196" s="4">
        <f>TRUNC(TRUNC(G196 * J12, 2) + G196, 2)</f>
        <v>76.78</v>
      </c>
      <c r="I196" s="4">
        <f t="shared" si="4"/>
        <v>383.9</v>
      </c>
      <c r="J196" s="5">
        <f>I196 / J11</f>
        <v>1.4300944714671084E-4</v>
      </c>
      <c r="K196" s="126">
        <v>5</v>
      </c>
      <c r="L196" s="127">
        <v>63.37</v>
      </c>
      <c r="M196" s="127">
        <f>TRUNC(TRUNC(L196 * O12, 2) + L196, 2)</f>
        <v>78.64</v>
      </c>
      <c r="N196" s="127">
        <f t="shared" si="5"/>
        <v>393.2</v>
      </c>
      <c r="O196" s="128">
        <f>N196 / O11</f>
        <v>1.449244567447582E-4</v>
      </c>
    </row>
    <row r="197" spans="1:15" s="6" customFormat="1" ht="24" customHeight="1" x14ac:dyDescent="0.25">
      <c r="A197" s="125" t="s">
        <v>506</v>
      </c>
      <c r="B197" s="23" t="s">
        <v>507</v>
      </c>
      <c r="C197" s="23" t="s">
        <v>20</v>
      </c>
      <c r="D197" s="23" t="s">
        <v>508</v>
      </c>
      <c r="E197" s="24" t="s">
        <v>38</v>
      </c>
      <c r="F197" s="3">
        <v>2</v>
      </c>
      <c r="G197" s="4">
        <v>371.45</v>
      </c>
      <c r="H197" s="4">
        <f>TRUNC(TRUNC(G197 * J12, 2) + G197, 2)</f>
        <v>447.59</v>
      </c>
      <c r="I197" s="4">
        <f t="shared" si="4"/>
        <v>895.18</v>
      </c>
      <c r="J197" s="5">
        <f>I197 / J11</f>
        <v>3.3347016644124148E-4</v>
      </c>
      <c r="K197" s="126">
        <v>2</v>
      </c>
      <c r="L197" s="127">
        <v>370.28</v>
      </c>
      <c r="M197" s="127">
        <f>TRUNC(TRUNC(L197 * O12, 2) + L197, 2)</f>
        <v>459.51</v>
      </c>
      <c r="N197" s="127">
        <f t="shared" si="5"/>
        <v>919.02</v>
      </c>
      <c r="O197" s="128">
        <f>N197 / O11</f>
        <v>3.387295886001213E-4</v>
      </c>
    </row>
    <row r="198" spans="1:15" s="6" customFormat="1" ht="25.95" customHeight="1" x14ac:dyDescent="0.25">
      <c r="A198" s="125" t="s">
        <v>509</v>
      </c>
      <c r="B198" s="23" t="s">
        <v>510</v>
      </c>
      <c r="C198" s="23" t="s">
        <v>20</v>
      </c>
      <c r="D198" s="23" t="s">
        <v>511</v>
      </c>
      <c r="E198" s="24" t="s">
        <v>38</v>
      </c>
      <c r="F198" s="3">
        <v>8</v>
      </c>
      <c r="G198" s="4">
        <v>388.38</v>
      </c>
      <c r="H198" s="4">
        <f>TRUNC(TRUNC(G198 * J12, 2) + G198, 2)</f>
        <v>467.99</v>
      </c>
      <c r="I198" s="4">
        <f t="shared" si="4"/>
        <v>3743.92</v>
      </c>
      <c r="J198" s="5">
        <f>I198 / J11</f>
        <v>1.3946755127937319E-3</v>
      </c>
      <c r="K198" s="126">
        <v>8</v>
      </c>
      <c r="L198" s="127">
        <v>384.12</v>
      </c>
      <c r="M198" s="127">
        <f>TRUNC(TRUNC(L198 * O12, 2) + L198, 2)</f>
        <v>476.69</v>
      </c>
      <c r="N198" s="127">
        <f t="shared" si="5"/>
        <v>3813.52</v>
      </c>
      <c r="O198" s="128">
        <f>N198 / O11</f>
        <v>1.4055755704101484E-3</v>
      </c>
    </row>
    <row r="199" spans="1:15" s="6" customFormat="1" ht="25.95" customHeight="1" x14ac:dyDescent="0.25">
      <c r="A199" s="125" t="s">
        <v>512</v>
      </c>
      <c r="B199" s="23" t="s">
        <v>513</v>
      </c>
      <c r="C199" s="23" t="s">
        <v>20</v>
      </c>
      <c r="D199" s="23" t="s">
        <v>514</v>
      </c>
      <c r="E199" s="24" t="s">
        <v>38</v>
      </c>
      <c r="F199" s="3">
        <v>27</v>
      </c>
      <c r="G199" s="4">
        <v>271.89</v>
      </c>
      <c r="H199" s="4">
        <f>TRUNC(TRUNC(G199 * J12, 2) + G199, 2)</f>
        <v>327.62</v>
      </c>
      <c r="I199" s="4">
        <f t="shared" si="4"/>
        <v>8845.74</v>
      </c>
      <c r="J199" s="5">
        <f>I199 / J11</f>
        <v>3.2951924641926177E-3</v>
      </c>
      <c r="K199" s="126">
        <v>27</v>
      </c>
      <c r="L199" s="127">
        <v>270.41000000000003</v>
      </c>
      <c r="M199" s="127">
        <f>TRUNC(TRUNC(L199 * O12, 2) + L199, 2)</f>
        <v>335.57</v>
      </c>
      <c r="N199" s="127">
        <f t="shared" si="5"/>
        <v>9060.39</v>
      </c>
      <c r="O199" s="128">
        <f>N199 / O11</f>
        <v>3.3394509121201419E-3</v>
      </c>
    </row>
    <row r="200" spans="1:15" s="6" customFormat="1" ht="25.95" customHeight="1" x14ac:dyDescent="0.25">
      <c r="A200" s="125" t="s">
        <v>515</v>
      </c>
      <c r="B200" s="23" t="s">
        <v>516</v>
      </c>
      <c r="C200" s="23" t="s">
        <v>20</v>
      </c>
      <c r="D200" s="23" t="s">
        <v>517</v>
      </c>
      <c r="E200" s="24" t="s">
        <v>38</v>
      </c>
      <c r="F200" s="3">
        <v>7</v>
      </c>
      <c r="G200" s="4">
        <v>816.29</v>
      </c>
      <c r="H200" s="4">
        <f>TRUNC(TRUNC(G200 * J12, 2) + G200, 2)</f>
        <v>983.62</v>
      </c>
      <c r="I200" s="4">
        <f t="shared" si="4"/>
        <v>6885.34</v>
      </c>
      <c r="J200" s="5">
        <f>I200 / J11</f>
        <v>2.5649092649573692E-3</v>
      </c>
      <c r="K200" s="126">
        <v>7</v>
      </c>
      <c r="L200" s="127">
        <v>815.44</v>
      </c>
      <c r="M200" s="127">
        <f>TRUNC(TRUNC(L200 * O12, 2) + L200, 2)</f>
        <v>1011.96</v>
      </c>
      <c r="N200" s="127">
        <f t="shared" si="5"/>
        <v>7083.72</v>
      </c>
      <c r="O200" s="128">
        <f>N200 / O11</f>
        <v>2.6108959123397218E-3</v>
      </c>
    </row>
    <row r="201" spans="1:15" s="6" customFormat="1" ht="25.95" customHeight="1" x14ac:dyDescent="0.25">
      <c r="A201" s="125" t="s">
        <v>518</v>
      </c>
      <c r="B201" s="23" t="s">
        <v>519</v>
      </c>
      <c r="C201" s="23" t="s">
        <v>20</v>
      </c>
      <c r="D201" s="23" t="s">
        <v>520</v>
      </c>
      <c r="E201" s="24" t="s">
        <v>38</v>
      </c>
      <c r="F201" s="3">
        <v>10</v>
      </c>
      <c r="G201" s="4">
        <v>223.89</v>
      </c>
      <c r="H201" s="4">
        <f>TRUNC(TRUNC(G201 * J12, 2) + G201, 2)</f>
        <v>269.77999999999997</v>
      </c>
      <c r="I201" s="4">
        <f t="shared" si="4"/>
        <v>2697.8</v>
      </c>
      <c r="J201" s="5">
        <f>I201 / J11</f>
        <v>1.0049775631997826E-3</v>
      </c>
      <c r="K201" s="126">
        <v>10</v>
      </c>
      <c r="L201" s="127">
        <v>223.38</v>
      </c>
      <c r="M201" s="127">
        <f>TRUNC(TRUNC(L201 * O12, 2) + L201, 2)</f>
        <v>277.20999999999998</v>
      </c>
      <c r="N201" s="127">
        <f t="shared" si="5"/>
        <v>2772.1</v>
      </c>
      <c r="O201" s="128">
        <f>N201 / O11</f>
        <v>1.0217321631285458E-3</v>
      </c>
    </row>
    <row r="202" spans="1:15" s="6" customFormat="1" ht="25.95" customHeight="1" x14ac:dyDescent="0.25">
      <c r="A202" s="125" t="s">
        <v>521</v>
      </c>
      <c r="B202" s="23" t="s">
        <v>353</v>
      </c>
      <c r="C202" s="23" t="s">
        <v>20</v>
      </c>
      <c r="D202" s="23" t="s">
        <v>354</v>
      </c>
      <c r="E202" s="24" t="s">
        <v>38</v>
      </c>
      <c r="F202" s="3">
        <v>10</v>
      </c>
      <c r="G202" s="4">
        <v>114.42</v>
      </c>
      <c r="H202" s="4">
        <f>TRUNC(TRUNC(G202 * J12, 2) + G202, 2)</f>
        <v>137.87</v>
      </c>
      <c r="I202" s="4">
        <f t="shared" si="4"/>
        <v>1378.7</v>
      </c>
      <c r="J202" s="5">
        <f>I202 / J11</f>
        <v>5.1358980146176149E-4</v>
      </c>
      <c r="K202" s="126">
        <v>10</v>
      </c>
      <c r="L202" s="127">
        <v>113.91</v>
      </c>
      <c r="M202" s="127">
        <f>TRUNC(TRUNC(L202 * O12, 2) + L202, 2)</f>
        <v>141.36000000000001</v>
      </c>
      <c r="N202" s="127">
        <f t="shared" si="5"/>
        <v>1413.6</v>
      </c>
      <c r="O202" s="128">
        <f>N202 / O11</f>
        <v>5.2102037653710626E-4</v>
      </c>
    </row>
    <row r="203" spans="1:15" s="6" customFormat="1" ht="39" customHeight="1" x14ac:dyDescent="0.25">
      <c r="A203" s="125" t="s">
        <v>522</v>
      </c>
      <c r="B203" s="23" t="s">
        <v>523</v>
      </c>
      <c r="C203" s="23" t="s">
        <v>36</v>
      </c>
      <c r="D203" s="23" t="s">
        <v>524</v>
      </c>
      <c r="E203" s="24" t="s">
        <v>38</v>
      </c>
      <c r="F203" s="3">
        <v>5</v>
      </c>
      <c r="G203" s="4">
        <v>373.72</v>
      </c>
      <c r="H203" s="4">
        <f>TRUNC(TRUNC(G203 * J12, 2) + G203, 2)</f>
        <v>450.33</v>
      </c>
      <c r="I203" s="4">
        <f t="shared" si="4"/>
        <v>2251.65</v>
      </c>
      <c r="J203" s="5">
        <f>I203 / J11</f>
        <v>8.3877890510000394E-4</v>
      </c>
      <c r="K203" s="126">
        <v>5</v>
      </c>
      <c r="L203" s="127">
        <v>371.26</v>
      </c>
      <c r="M203" s="127">
        <f>TRUNC(TRUNC(L203 * O12, 2) + L203, 2)</f>
        <v>460.73</v>
      </c>
      <c r="N203" s="127">
        <f t="shared" si="5"/>
        <v>2303.65</v>
      </c>
      <c r="O203" s="128">
        <f>N203 / O11</f>
        <v>8.490722908953771E-4</v>
      </c>
    </row>
    <row r="204" spans="1:15" s="6" customFormat="1" ht="39" customHeight="1" x14ac:dyDescent="0.25">
      <c r="A204" s="125" t="s">
        <v>525</v>
      </c>
      <c r="B204" s="23" t="s">
        <v>526</v>
      </c>
      <c r="C204" s="23" t="s">
        <v>20</v>
      </c>
      <c r="D204" s="23" t="s">
        <v>527</v>
      </c>
      <c r="E204" s="24" t="s">
        <v>38</v>
      </c>
      <c r="F204" s="3">
        <v>1</v>
      </c>
      <c r="G204" s="4">
        <v>166.84</v>
      </c>
      <c r="H204" s="4">
        <f>TRUNC(TRUNC(G204 * J12, 2) + G204, 2)</f>
        <v>201.04</v>
      </c>
      <c r="I204" s="4">
        <f t="shared" si="4"/>
        <v>201.04</v>
      </c>
      <c r="J204" s="5">
        <f>I204 / J11</f>
        <v>7.4890907148670875E-5</v>
      </c>
      <c r="K204" s="126">
        <v>1</v>
      </c>
      <c r="L204" s="127">
        <v>164.47</v>
      </c>
      <c r="M204" s="127">
        <f>TRUNC(TRUNC(L204 * O12, 2) + L204, 2)</f>
        <v>204.1</v>
      </c>
      <c r="N204" s="127">
        <f t="shared" si="5"/>
        <v>204.1</v>
      </c>
      <c r="O204" s="128">
        <f>N204 / O11</f>
        <v>7.5226555497469869E-5</v>
      </c>
    </row>
    <row r="205" spans="1:15" s="6" customFormat="1" ht="25.95" customHeight="1" x14ac:dyDescent="0.25">
      <c r="A205" s="125" t="s">
        <v>528</v>
      </c>
      <c r="B205" s="23" t="s">
        <v>529</v>
      </c>
      <c r="C205" s="23" t="s">
        <v>36</v>
      </c>
      <c r="D205" s="23" t="s">
        <v>530</v>
      </c>
      <c r="E205" s="24" t="s">
        <v>38</v>
      </c>
      <c r="F205" s="3">
        <v>1</v>
      </c>
      <c r="G205" s="4">
        <v>1068.8499999999999</v>
      </c>
      <c r="H205" s="4">
        <f>TRUNC(TRUNC(G205 * J12, 2) + G205, 2)</f>
        <v>1287.96</v>
      </c>
      <c r="I205" s="4">
        <f t="shared" si="4"/>
        <v>1287.96</v>
      </c>
      <c r="J205" s="5">
        <f>I205 / J11</f>
        <v>4.797875684998117E-4</v>
      </c>
      <c r="K205" s="126">
        <v>1</v>
      </c>
      <c r="L205" s="127">
        <v>1065.58</v>
      </c>
      <c r="M205" s="127">
        <f>TRUNC(TRUNC(L205 * O12, 2) + L205, 2)</f>
        <v>1322.38</v>
      </c>
      <c r="N205" s="127">
        <f t="shared" si="5"/>
        <v>1322.38</v>
      </c>
      <c r="O205" s="128">
        <f>N205 / O11</f>
        <v>4.873987871570025E-4</v>
      </c>
    </row>
    <row r="206" spans="1:15" s="6" customFormat="1" ht="24" customHeight="1" x14ac:dyDescent="0.25">
      <c r="A206" s="125" t="s">
        <v>531</v>
      </c>
      <c r="B206" s="23" t="s">
        <v>532</v>
      </c>
      <c r="C206" s="23" t="s">
        <v>20</v>
      </c>
      <c r="D206" s="23" t="s">
        <v>533</v>
      </c>
      <c r="E206" s="24" t="s">
        <v>38</v>
      </c>
      <c r="F206" s="3">
        <v>21</v>
      </c>
      <c r="G206" s="4">
        <v>116.67</v>
      </c>
      <c r="H206" s="4">
        <f>TRUNC(TRUNC(G206 * J12, 2) + G206, 2)</f>
        <v>140.58000000000001</v>
      </c>
      <c r="I206" s="4">
        <f t="shared" ref="I206:I269" si="6">TRUNC(F206 * H206,2)</f>
        <v>2952.18</v>
      </c>
      <c r="J206" s="5">
        <f>I206 / J11</f>
        <v>1.099738550866311E-3</v>
      </c>
      <c r="K206" s="126">
        <v>21</v>
      </c>
      <c r="L206" s="127">
        <v>114.04</v>
      </c>
      <c r="M206" s="127">
        <f>TRUNC(TRUNC(L206 * O12, 2) + L206, 2)</f>
        <v>141.52000000000001</v>
      </c>
      <c r="N206" s="127">
        <f t="shared" ref="N206:N269" si="7">TRUNC(K206 * M206,2)</f>
        <v>2971.92</v>
      </c>
      <c r="O206" s="128">
        <f>N206 / O11</f>
        <v>1.0953812092799639E-3</v>
      </c>
    </row>
    <row r="207" spans="1:15" s="6" customFormat="1" ht="52.05" customHeight="1" thickBot="1" x14ac:dyDescent="0.3">
      <c r="A207" s="129" t="s">
        <v>534</v>
      </c>
      <c r="B207" s="90" t="s">
        <v>535</v>
      </c>
      <c r="C207" s="90" t="s">
        <v>20</v>
      </c>
      <c r="D207" s="90" t="s">
        <v>536</v>
      </c>
      <c r="E207" s="91" t="s">
        <v>38</v>
      </c>
      <c r="F207" s="92">
        <v>6</v>
      </c>
      <c r="G207" s="93">
        <v>523.28</v>
      </c>
      <c r="H207" s="93">
        <f>TRUNC(TRUNC(G207 * J12, 2) + G207, 2)</f>
        <v>630.54999999999995</v>
      </c>
      <c r="I207" s="93">
        <f t="shared" si="6"/>
        <v>3783.3</v>
      </c>
      <c r="J207" s="94">
        <f>I207 / J11</f>
        <v>1.409345249778982E-3</v>
      </c>
      <c r="K207" s="95">
        <v>6</v>
      </c>
      <c r="L207" s="96">
        <v>521.78</v>
      </c>
      <c r="M207" s="96">
        <f>TRUNC(TRUNC(L207 * O12, 2) + L207, 2)</f>
        <v>647.52</v>
      </c>
      <c r="N207" s="96">
        <f t="shared" si="7"/>
        <v>3885.12</v>
      </c>
      <c r="O207" s="130">
        <f>N207 / O11</f>
        <v>1.4319656800310147E-3</v>
      </c>
    </row>
    <row r="208" spans="1:15" ht="24" customHeight="1" thickBot="1" x14ac:dyDescent="0.3">
      <c r="A208" s="42" t="s">
        <v>537</v>
      </c>
      <c r="B208" s="43" t="s">
        <v>13</v>
      </c>
      <c r="C208" s="43"/>
      <c r="D208" s="43" t="s">
        <v>538</v>
      </c>
      <c r="E208" s="86"/>
      <c r="F208" s="44">
        <v>1</v>
      </c>
      <c r="G208" s="44" t="s">
        <v>15</v>
      </c>
      <c r="H208" s="45">
        <f>I209 + I252 + I287 + I306</f>
        <v>181521.77000000002</v>
      </c>
      <c r="I208" s="45">
        <f t="shared" si="6"/>
        <v>181521.77</v>
      </c>
      <c r="J208" s="47">
        <f>I208 / J11</f>
        <v>6.7620025977578546E-2</v>
      </c>
      <c r="K208" s="87">
        <v>1</v>
      </c>
      <c r="L208" s="87" t="s">
        <v>15</v>
      </c>
      <c r="M208" s="88">
        <f>N209 + N252 + N287 + N306</f>
        <v>183320.92</v>
      </c>
      <c r="N208" s="88">
        <f t="shared" si="7"/>
        <v>183320.92</v>
      </c>
      <c r="O208" s="89">
        <f>N208 / O11</f>
        <v>6.7567865567012414E-2</v>
      </c>
    </row>
    <row r="209" spans="1:15" ht="24" customHeight="1" thickBot="1" x14ac:dyDescent="0.3">
      <c r="A209" s="42" t="s">
        <v>539</v>
      </c>
      <c r="B209" s="43" t="s">
        <v>13</v>
      </c>
      <c r="C209" s="43"/>
      <c r="D209" s="43" t="s">
        <v>540</v>
      </c>
      <c r="E209" s="86"/>
      <c r="F209" s="44">
        <v>1</v>
      </c>
      <c r="G209" s="44" t="s">
        <v>15</v>
      </c>
      <c r="H209" s="45">
        <f>I210 + I211 + I212 + I213 + I214 + I215 + I216 + I217 + I218 + I219 + I220 + I221 + I222 + I223 + I224 + I225 + I226 + I227 + I228 + I229 + I230 + I231 + I232 + I233 + I234 + I235 + I236 + I237 + I238 + I239 + I240 + I241 + I242 + I243 + I244 + I245 + I246 + I247 + I248 + I249 + I250 + I251</f>
        <v>80004.649999999994</v>
      </c>
      <c r="I209" s="45">
        <f t="shared" si="6"/>
        <v>80004.649999999994</v>
      </c>
      <c r="J209" s="47">
        <f>I209 / J11</f>
        <v>2.9803127808455586E-2</v>
      </c>
      <c r="K209" s="87">
        <v>1</v>
      </c>
      <c r="L209" s="87" t="s">
        <v>15</v>
      </c>
      <c r="M209" s="88">
        <f>N210 + N211 + N212 + N213 + N214 + N215 + N216 + N217 + N218 + N219 + N220 + N221 + N222 + N223 + N224 + N225 + N226 + N227 + N228 + N229 + N230 + N231 + N232 + N233 + N234 + N235 + N236 + N237 + N238 + N239 + N240 + N241 + N242 + N243 + N244 + N245 + N246 + N247 + N248 + N249 + N250 + N251</f>
        <v>81455.66</v>
      </c>
      <c r="N209" s="88">
        <f t="shared" si="7"/>
        <v>81455.66</v>
      </c>
      <c r="O209" s="89">
        <f>N209 / O11</f>
        <v>3.0022678724022717E-2</v>
      </c>
    </row>
    <row r="210" spans="1:15" s="6" customFormat="1" ht="25.95" customHeight="1" x14ac:dyDescent="0.25">
      <c r="A210" s="133" t="s">
        <v>541</v>
      </c>
      <c r="B210" s="7" t="s">
        <v>542</v>
      </c>
      <c r="C210" s="7" t="s">
        <v>20</v>
      </c>
      <c r="D210" s="7" t="s">
        <v>543</v>
      </c>
      <c r="E210" s="8" t="s">
        <v>38</v>
      </c>
      <c r="F210" s="11">
        <v>1</v>
      </c>
      <c r="G210" s="12">
        <v>75.44</v>
      </c>
      <c r="H210" s="12">
        <f>TRUNC(TRUNC(G210 * J12, 2) + G210, 2)</f>
        <v>90.9</v>
      </c>
      <c r="I210" s="12">
        <f t="shared" si="6"/>
        <v>90.9</v>
      </c>
      <c r="J210" s="13">
        <f>I210 / J11</f>
        <v>3.3861835753154514E-5</v>
      </c>
      <c r="K210" s="9">
        <v>1</v>
      </c>
      <c r="L210" s="10">
        <v>75.099999999999994</v>
      </c>
      <c r="M210" s="10">
        <f>TRUNC(TRUNC(L210 * O12, 2) + L210, 2)</f>
        <v>93.19</v>
      </c>
      <c r="N210" s="10">
        <f t="shared" si="7"/>
        <v>93.19</v>
      </c>
      <c r="O210" s="134">
        <f>N210 / O11</f>
        <v>3.4347685971627715E-5</v>
      </c>
    </row>
    <row r="211" spans="1:15" s="6" customFormat="1" ht="25.95" customHeight="1" x14ac:dyDescent="0.25">
      <c r="A211" s="125" t="s">
        <v>544</v>
      </c>
      <c r="B211" s="23" t="s">
        <v>545</v>
      </c>
      <c r="C211" s="23" t="s">
        <v>36</v>
      </c>
      <c r="D211" s="23" t="s">
        <v>546</v>
      </c>
      <c r="E211" s="24" t="s">
        <v>38</v>
      </c>
      <c r="F211" s="3">
        <v>1</v>
      </c>
      <c r="G211" s="4">
        <v>73.34</v>
      </c>
      <c r="H211" s="4">
        <f>TRUNC(TRUNC(G211 * J12, 2) + G211, 2)</f>
        <v>88.37</v>
      </c>
      <c r="I211" s="4">
        <f t="shared" si="6"/>
        <v>88.37</v>
      </c>
      <c r="J211" s="5">
        <f>I211 / J11</f>
        <v>3.2919366617230627E-5</v>
      </c>
      <c r="K211" s="126">
        <v>1</v>
      </c>
      <c r="L211" s="127">
        <v>72.55</v>
      </c>
      <c r="M211" s="127">
        <f>TRUNC(TRUNC(L211 * O12, 2) + L211, 2)</f>
        <v>90.03</v>
      </c>
      <c r="N211" s="127">
        <f t="shared" si="7"/>
        <v>90.03</v>
      </c>
      <c r="O211" s="128">
        <f>N211 / O11</f>
        <v>3.3182982809589478E-5</v>
      </c>
    </row>
    <row r="212" spans="1:15" s="6" customFormat="1" ht="39" customHeight="1" x14ac:dyDescent="0.25">
      <c r="A212" s="125" t="s">
        <v>547</v>
      </c>
      <c r="B212" s="23" t="s">
        <v>548</v>
      </c>
      <c r="C212" s="23" t="s">
        <v>36</v>
      </c>
      <c r="D212" s="23" t="s">
        <v>549</v>
      </c>
      <c r="E212" s="24" t="s">
        <v>38</v>
      </c>
      <c r="F212" s="3">
        <v>1</v>
      </c>
      <c r="G212" s="4">
        <v>51.49</v>
      </c>
      <c r="H212" s="4">
        <f>TRUNC(TRUNC(G212 * J12, 2) + G212, 2)</f>
        <v>62.04</v>
      </c>
      <c r="I212" s="4">
        <f t="shared" si="6"/>
        <v>62.04</v>
      </c>
      <c r="J212" s="5">
        <f>I212 / J11</f>
        <v>2.3110982289611725E-5</v>
      </c>
      <c r="K212" s="126">
        <v>1</v>
      </c>
      <c r="L212" s="127">
        <v>50.91</v>
      </c>
      <c r="M212" s="127">
        <f>TRUNC(TRUNC(L212 * O12, 2) + L212, 2)</f>
        <v>63.17</v>
      </c>
      <c r="N212" s="127">
        <f t="shared" si="7"/>
        <v>63.17</v>
      </c>
      <c r="O212" s="128">
        <f>N212 / O11</f>
        <v>2.3283005932264436E-5</v>
      </c>
    </row>
    <row r="213" spans="1:15" s="6" customFormat="1" ht="52.05" customHeight="1" x14ac:dyDescent="0.25">
      <c r="A213" s="125" t="s">
        <v>550</v>
      </c>
      <c r="B213" s="23" t="s">
        <v>551</v>
      </c>
      <c r="C213" s="23" t="s">
        <v>36</v>
      </c>
      <c r="D213" s="23" t="s">
        <v>552</v>
      </c>
      <c r="E213" s="24" t="s">
        <v>38</v>
      </c>
      <c r="F213" s="3">
        <v>3</v>
      </c>
      <c r="G213" s="4">
        <v>11.52</v>
      </c>
      <c r="H213" s="4">
        <f>TRUNC(TRUNC(G213 * J12, 2) + G213, 2)</f>
        <v>13.88</v>
      </c>
      <c r="I213" s="4">
        <f t="shared" si="6"/>
        <v>41.64</v>
      </c>
      <c r="J213" s="5">
        <f>I213 / J11</f>
        <v>1.5511626411015992E-5</v>
      </c>
      <c r="K213" s="126">
        <v>3</v>
      </c>
      <c r="L213" s="127">
        <v>11.24</v>
      </c>
      <c r="M213" s="127">
        <f>TRUNC(TRUNC(L213 * O12, 2) + L213, 2)</f>
        <v>13.94</v>
      </c>
      <c r="N213" s="127">
        <f t="shared" si="7"/>
        <v>41.82</v>
      </c>
      <c r="O213" s="128">
        <f>N213 / O11</f>
        <v>1.5413888049506076E-5</v>
      </c>
    </row>
    <row r="214" spans="1:15" s="6" customFormat="1" ht="39" customHeight="1" x14ac:dyDescent="0.25">
      <c r="A214" s="125" t="s">
        <v>553</v>
      </c>
      <c r="B214" s="23" t="s">
        <v>554</v>
      </c>
      <c r="C214" s="23" t="s">
        <v>36</v>
      </c>
      <c r="D214" s="23" t="s">
        <v>555</v>
      </c>
      <c r="E214" s="24" t="s">
        <v>38</v>
      </c>
      <c r="F214" s="3">
        <v>18</v>
      </c>
      <c r="G214" s="4">
        <v>29.63</v>
      </c>
      <c r="H214" s="4">
        <f>TRUNC(TRUNC(G214 * J12, 2) + G214, 2)</f>
        <v>35.700000000000003</v>
      </c>
      <c r="I214" s="4">
        <f t="shared" si="6"/>
        <v>642.6</v>
      </c>
      <c r="J214" s="5">
        <f>I214 / J11</f>
        <v>2.3937971017576554E-4</v>
      </c>
      <c r="K214" s="126">
        <v>18</v>
      </c>
      <c r="L214" s="127">
        <v>28.94</v>
      </c>
      <c r="M214" s="127">
        <f>TRUNC(TRUNC(L214 * O12, 2) + L214, 2)</f>
        <v>35.909999999999997</v>
      </c>
      <c r="N214" s="127">
        <f t="shared" si="7"/>
        <v>646.38</v>
      </c>
      <c r="O214" s="128">
        <f>N214 / O11</f>
        <v>2.3824076894882201E-4</v>
      </c>
    </row>
    <row r="215" spans="1:15" s="6" customFormat="1" ht="39" customHeight="1" x14ac:dyDescent="0.25">
      <c r="A215" s="125" t="s">
        <v>556</v>
      </c>
      <c r="B215" s="23" t="s">
        <v>557</v>
      </c>
      <c r="C215" s="23" t="s">
        <v>36</v>
      </c>
      <c r="D215" s="23" t="s">
        <v>558</v>
      </c>
      <c r="E215" s="24" t="s">
        <v>77</v>
      </c>
      <c r="F215" s="3">
        <v>100.9</v>
      </c>
      <c r="G215" s="4">
        <v>32.43</v>
      </c>
      <c r="H215" s="4">
        <f>TRUNC(TRUNC(G215 * J12, 2) + G215, 2)</f>
        <v>39.07</v>
      </c>
      <c r="I215" s="4">
        <f t="shared" si="6"/>
        <v>3942.16</v>
      </c>
      <c r="J215" s="5">
        <f>I215 / J11</f>
        <v>1.468523371096321E-3</v>
      </c>
      <c r="K215" s="126">
        <v>100.9</v>
      </c>
      <c r="L215" s="127">
        <v>31.62</v>
      </c>
      <c r="M215" s="127">
        <f>TRUNC(TRUNC(L215 * O12, 2) + L215, 2)</f>
        <v>39.24</v>
      </c>
      <c r="N215" s="127">
        <f t="shared" si="7"/>
        <v>3959.31</v>
      </c>
      <c r="O215" s="128">
        <f>N215 / O11</f>
        <v>1.4593104039524127E-3</v>
      </c>
    </row>
    <row r="216" spans="1:15" s="6" customFormat="1" ht="39" customHeight="1" x14ac:dyDescent="0.25">
      <c r="A216" s="125" t="s">
        <v>559</v>
      </c>
      <c r="B216" s="23" t="s">
        <v>560</v>
      </c>
      <c r="C216" s="23" t="s">
        <v>36</v>
      </c>
      <c r="D216" s="23" t="s">
        <v>561</v>
      </c>
      <c r="E216" s="24" t="s">
        <v>38</v>
      </c>
      <c r="F216" s="3">
        <v>5</v>
      </c>
      <c r="G216" s="4">
        <v>33.72</v>
      </c>
      <c r="H216" s="4">
        <f>TRUNC(TRUNC(G216 * J12, 2) + G216, 2)</f>
        <v>40.630000000000003</v>
      </c>
      <c r="I216" s="4">
        <f t="shared" si="6"/>
        <v>203.15</v>
      </c>
      <c r="J216" s="5">
        <f>I216 / J11</f>
        <v>7.5676918957682491E-5</v>
      </c>
      <c r="K216" s="126">
        <v>5</v>
      </c>
      <c r="L216" s="127">
        <v>32.92</v>
      </c>
      <c r="M216" s="127">
        <f>TRUNC(TRUNC(L216 * O12, 2) + L216, 2)</f>
        <v>40.85</v>
      </c>
      <c r="N216" s="127">
        <f t="shared" si="7"/>
        <v>204.25</v>
      </c>
      <c r="O216" s="128">
        <f>N216 / O11</f>
        <v>7.5281842039971684E-5</v>
      </c>
    </row>
    <row r="217" spans="1:15" s="6" customFormat="1" ht="24" customHeight="1" x14ac:dyDescent="0.25">
      <c r="A217" s="125" t="s">
        <v>562</v>
      </c>
      <c r="B217" s="23" t="s">
        <v>563</v>
      </c>
      <c r="C217" s="23" t="s">
        <v>20</v>
      </c>
      <c r="D217" s="23" t="s">
        <v>564</v>
      </c>
      <c r="E217" s="24" t="s">
        <v>38</v>
      </c>
      <c r="F217" s="3">
        <v>1</v>
      </c>
      <c r="G217" s="4">
        <v>996.36</v>
      </c>
      <c r="H217" s="4">
        <f>TRUNC(TRUNC(G217 * J12, 2) + G217, 2)</f>
        <v>1200.6099999999999</v>
      </c>
      <c r="I217" s="4">
        <f t="shared" si="6"/>
        <v>1200.6099999999999</v>
      </c>
      <c r="J217" s="5">
        <f>I217 / J11</f>
        <v>4.4724816967651082E-4</v>
      </c>
      <c r="K217" s="126">
        <v>1</v>
      </c>
      <c r="L217" s="127">
        <v>992.71</v>
      </c>
      <c r="M217" s="127">
        <f>TRUNC(TRUNC(L217 * O12, 2) + L217, 2)</f>
        <v>1231.95</v>
      </c>
      <c r="N217" s="127">
        <f t="shared" si="7"/>
        <v>1231.95</v>
      </c>
      <c r="O217" s="128">
        <f>N217 / O11</f>
        <v>4.5406837356740814E-4</v>
      </c>
    </row>
    <row r="218" spans="1:15" s="6" customFormat="1" ht="25.95" customHeight="1" x14ac:dyDescent="0.25">
      <c r="A218" s="125" t="s">
        <v>565</v>
      </c>
      <c r="B218" s="23" t="s">
        <v>566</v>
      </c>
      <c r="C218" s="23" t="s">
        <v>36</v>
      </c>
      <c r="D218" s="23" t="s">
        <v>567</v>
      </c>
      <c r="E218" s="24" t="s">
        <v>38</v>
      </c>
      <c r="F218" s="3">
        <v>1</v>
      </c>
      <c r="G218" s="4">
        <v>45.69</v>
      </c>
      <c r="H218" s="4">
        <f>TRUNC(TRUNC(G218 * J12, 2) + G218, 2)</f>
        <v>55.05</v>
      </c>
      <c r="I218" s="4">
        <f t="shared" si="6"/>
        <v>55.05</v>
      </c>
      <c r="J218" s="5">
        <f>I218 / J11</f>
        <v>2.0507085348857598E-5</v>
      </c>
      <c r="K218" s="126">
        <v>1</v>
      </c>
      <c r="L218" s="127">
        <v>45.36</v>
      </c>
      <c r="M218" s="127">
        <f>TRUNC(TRUNC(L218 * O12, 2) + L218, 2)</f>
        <v>56.29</v>
      </c>
      <c r="N218" s="127">
        <f t="shared" si="7"/>
        <v>56.29</v>
      </c>
      <c r="O218" s="128">
        <f>N218 / O11</f>
        <v>2.0747196516181179E-5</v>
      </c>
    </row>
    <row r="219" spans="1:15" s="6" customFormat="1" ht="39" customHeight="1" x14ac:dyDescent="0.25">
      <c r="A219" s="125" t="s">
        <v>568</v>
      </c>
      <c r="B219" s="23" t="s">
        <v>569</v>
      </c>
      <c r="C219" s="23" t="s">
        <v>36</v>
      </c>
      <c r="D219" s="23" t="s">
        <v>570</v>
      </c>
      <c r="E219" s="24" t="s">
        <v>38</v>
      </c>
      <c r="F219" s="3">
        <v>1</v>
      </c>
      <c r="G219" s="4">
        <v>192.31</v>
      </c>
      <c r="H219" s="4">
        <f>TRUNC(TRUNC(G219 * J12, 2) + G219, 2)</f>
        <v>231.73</v>
      </c>
      <c r="I219" s="4">
        <f t="shared" si="6"/>
        <v>231.73</v>
      </c>
      <c r="J219" s="5">
        <f>I219 / J11</f>
        <v>8.6323467536617094E-5</v>
      </c>
      <c r="K219" s="126">
        <v>1</v>
      </c>
      <c r="L219" s="127">
        <v>191.17</v>
      </c>
      <c r="M219" s="127">
        <f>TRUNC(TRUNC(L219 * O12, 2) + L219, 2)</f>
        <v>237.24</v>
      </c>
      <c r="N219" s="127">
        <f t="shared" si="7"/>
        <v>237.24</v>
      </c>
      <c r="O219" s="128">
        <f>N219 / O11</f>
        <v>8.7441195620870907E-5</v>
      </c>
    </row>
    <row r="220" spans="1:15" s="6" customFormat="1" ht="39" customHeight="1" x14ac:dyDescent="0.25">
      <c r="A220" s="125" t="s">
        <v>571</v>
      </c>
      <c r="B220" s="23" t="s">
        <v>572</v>
      </c>
      <c r="C220" s="23" t="s">
        <v>36</v>
      </c>
      <c r="D220" s="23" t="s">
        <v>573</v>
      </c>
      <c r="E220" s="24" t="s">
        <v>38</v>
      </c>
      <c r="F220" s="3">
        <v>28</v>
      </c>
      <c r="G220" s="4">
        <v>108.61</v>
      </c>
      <c r="H220" s="4">
        <f>TRUNC(TRUNC(G220 * J12, 2) + G220, 2)</f>
        <v>130.87</v>
      </c>
      <c r="I220" s="4">
        <f t="shared" si="6"/>
        <v>3664.36</v>
      </c>
      <c r="J220" s="5">
        <f>I220 / J11</f>
        <v>1.3650380248672086E-3</v>
      </c>
      <c r="K220" s="126">
        <v>28</v>
      </c>
      <c r="L220" s="127">
        <v>107.94</v>
      </c>
      <c r="M220" s="127">
        <f>TRUNC(TRUNC(L220 * O12, 2) + L220, 2)</f>
        <v>133.94999999999999</v>
      </c>
      <c r="N220" s="127">
        <f t="shared" si="7"/>
        <v>3750.6</v>
      </c>
      <c r="O220" s="128">
        <f>N220 / O11</f>
        <v>1.3823847087153869E-3</v>
      </c>
    </row>
    <row r="221" spans="1:15" s="6" customFormat="1" ht="39" customHeight="1" x14ac:dyDescent="0.25">
      <c r="A221" s="125" t="s">
        <v>574</v>
      </c>
      <c r="B221" s="23" t="s">
        <v>575</v>
      </c>
      <c r="C221" s="23" t="s">
        <v>36</v>
      </c>
      <c r="D221" s="23" t="s">
        <v>576</v>
      </c>
      <c r="E221" s="24" t="s">
        <v>38</v>
      </c>
      <c r="F221" s="3">
        <v>3</v>
      </c>
      <c r="G221" s="4">
        <v>103.13</v>
      </c>
      <c r="H221" s="4">
        <f>TRUNC(TRUNC(G221 * J12, 2) + G221, 2)</f>
        <v>124.27</v>
      </c>
      <c r="I221" s="4">
        <f t="shared" si="6"/>
        <v>372.81</v>
      </c>
      <c r="J221" s="5">
        <f>I221 / J11</f>
        <v>1.3887822868133699E-4</v>
      </c>
      <c r="K221" s="126">
        <v>3</v>
      </c>
      <c r="L221" s="127">
        <v>102.46</v>
      </c>
      <c r="M221" s="127">
        <f>TRUNC(TRUNC(L221 * O12, 2) + L221, 2)</f>
        <v>127.15</v>
      </c>
      <c r="N221" s="127">
        <f t="shared" si="7"/>
        <v>381.45</v>
      </c>
      <c r="O221" s="128">
        <f>N221 / O11</f>
        <v>1.4059367758211601E-4</v>
      </c>
    </row>
    <row r="222" spans="1:15" s="6" customFormat="1" ht="52.05" customHeight="1" x14ac:dyDescent="0.25">
      <c r="A222" s="125" t="s">
        <v>577</v>
      </c>
      <c r="B222" s="23" t="s">
        <v>578</v>
      </c>
      <c r="C222" s="23" t="s">
        <v>36</v>
      </c>
      <c r="D222" s="23" t="s">
        <v>579</v>
      </c>
      <c r="E222" s="24" t="s">
        <v>77</v>
      </c>
      <c r="F222" s="3">
        <v>2</v>
      </c>
      <c r="G222" s="4">
        <v>57.55</v>
      </c>
      <c r="H222" s="4">
        <f>TRUNC(TRUNC(G222 * J12, 2) + G222, 2)</f>
        <v>69.34</v>
      </c>
      <c r="I222" s="4">
        <f t="shared" si="6"/>
        <v>138.68</v>
      </c>
      <c r="J222" s="5">
        <f>I222 / J11</f>
        <v>5.1660719276649807E-5</v>
      </c>
      <c r="K222" s="126">
        <v>2</v>
      </c>
      <c r="L222" s="127">
        <v>56.96</v>
      </c>
      <c r="M222" s="127">
        <f>TRUNC(TRUNC(L222 * O12, 2) + L222, 2)</f>
        <v>70.680000000000007</v>
      </c>
      <c r="N222" s="127">
        <f t="shared" si="7"/>
        <v>141.36000000000001</v>
      </c>
      <c r="O222" s="128">
        <f>N222 / O11</f>
        <v>5.2102037653710638E-5</v>
      </c>
    </row>
    <row r="223" spans="1:15" s="6" customFormat="1" ht="52.05" customHeight="1" x14ac:dyDescent="0.25">
      <c r="A223" s="125" t="s">
        <v>580</v>
      </c>
      <c r="B223" s="23" t="s">
        <v>581</v>
      </c>
      <c r="C223" s="23" t="s">
        <v>36</v>
      </c>
      <c r="D223" s="23" t="s">
        <v>582</v>
      </c>
      <c r="E223" s="24" t="s">
        <v>77</v>
      </c>
      <c r="F223" s="3">
        <v>1</v>
      </c>
      <c r="G223" s="4">
        <v>99.91</v>
      </c>
      <c r="H223" s="4">
        <f>TRUNC(TRUNC(G223 * J12, 2) + G223, 2)</f>
        <v>120.39</v>
      </c>
      <c r="I223" s="4">
        <f t="shared" si="6"/>
        <v>120.39</v>
      </c>
      <c r="J223" s="5">
        <f>I223 / J11</f>
        <v>4.4847375207065693E-5</v>
      </c>
      <c r="K223" s="126">
        <v>1</v>
      </c>
      <c r="L223" s="127">
        <v>99.01</v>
      </c>
      <c r="M223" s="127">
        <f>TRUNC(TRUNC(L223 * O12, 2) + L223, 2)</f>
        <v>122.87</v>
      </c>
      <c r="N223" s="127">
        <f t="shared" si="7"/>
        <v>122.87</v>
      </c>
      <c r="O223" s="128">
        <f>N223 / O11</f>
        <v>4.5287049847986885E-5</v>
      </c>
    </row>
    <row r="224" spans="1:15" s="6" customFormat="1" ht="39" customHeight="1" x14ac:dyDescent="0.25">
      <c r="A224" s="125" t="s">
        <v>583</v>
      </c>
      <c r="B224" s="23" t="s">
        <v>584</v>
      </c>
      <c r="C224" s="23" t="s">
        <v>36</v>
      </c>
      <c r="D224" s="23" t="s">
        <v>585</v>
      </c>
      <c r="E224" s="24" t="s">
        <v>38</v>
      </c>
      <c r="F224" s="3">
        <v>3</v>
      </c>
      <c r="G224" s="4">
        <v>7.63</v>
      </c>
      <c r="H224" s="4">
        <f>TRUNC(TRUNC(G224 * J12, 2) + G224, 2)</f>
        <v>9.19</v>
      </c>
      <c r="I224" s="4">
        <f t="shared" si="6"/>
        <v>27.57</v>
      </c>
      <c r="J224" s="5">
        <f>I224 / J11</f>
        <v>1.0270305959455113E-5</v>
      </c>
      <c r="K224" s="126">
        <v>3</v>
      </c>
      <c r="L224" s="127">
        <v>7.34</v>
      </c>
      <c r="M224" s="127">
        <f>TRUNC(TRUNC(L224 * O12, 2) + L224, 2)</f>
        <v>9.1</v>
      </c>
      <c r="N224" s="127">
        <f t="shared" si="7"/>
        <v>27.3</v>
      </c>
      <c r="O224" s="128">
        <f>N224 / O11</f>
        <v>1.0062150735330364E-5</v>
      </c>
    </row>
    <row r="225" spans="1:15" s="6" customFormat="1" ht="39" customHeight="1" x14ac:dyDescent="0.25">
      <c r="A225" s="125" t="s">
        <v>586</v>
      </c>
      <c r="B225" s="23" t="s">
        <v>587</v>
      </c>
      <c r="C225" s="23" t="s">
        <v>36</v>
      </c>
      <c r="D225" s="23" t="s">
        <v>588</v>
      </c>
      <c r="E225" s="24" t="s">
        <v>38</v>
      </c>
      <c r="F225" s="3">
        <v>2</v>
      </c>
      <c r="G225" s="4">
        <v>26.22</v>
      </c>
      <c r="H225" s="4">
        <f>TRUNC(TRUNC(G225 * J12, 2) + G225, 2)</f>
        <v>31.59</v>
      </c>
      <c r="I225" s="4">
        <f t="shared" si="6"/>
        <v>63.18</v>
      </c>
      <c r="J225" s="5">
        <f>I225 / J11</f>
        <v>2.3535652176945014E-5</v>
      </c>
      <c r="K225" s="126">
        <v>2</v>
      </c>
      <c r="L225" s="127">
        <v>26</v>
      </c>
      <c r="M225" s="127">
        <f>TRUNC(TRUNC(L225 * O12, 2) + L225, 2)</f>
        <v>32.26</v>
      </c>
      <c r="N225" s="127">
        <f t="shared" si="7"/>
        <v>64.52</v>
      </c>
      <c r="O225" s="128">
        <f>N225 / O11</f>
        <v>2.3780584814780772E-5</v>
      </c>
    </row>
    <row r="226" spans="1:15" s="6" customFormat="1" ht="52.05" customHeight="1" x14ac:dyDescent="0.25">
      <c r="A226" s="125" t="s">
        <v>589</v>
      </c>
      <c r="B226" s="23" t="s">
        <v>590</v>
      </c>
      <c r="C226" s="23" t="s">
        <v>36</v>
      </c>
      <c r="D226" s="23" t="s">
        <v>591</v>
      </c>
      <c r="E226" s="24" t="s">
        <v>38</v>
      </c>
      <c r="F226" s="3">
        <v>61</v>
      </c>
      <c r="G226" s="4">
        <v>3.68</v>
      </c>
      <c r="H226" s="4">
        <f>TRUNC(TRUNC(G226 * J12, 2) + G226, 2)</f>
        <v>4.43</v>
      </c>
      <c r="I226" s="4">
        <f t="shared" si="6"/>
        <v>270.23</v>
      </c>
      <c r="J226" s="5">
        <f>I226 / J11</f>
        <v>1.006653891702414E-4</v>
      </c>
      <c r="K226" s="126">
        <v>61</v>
      </c>
      <c r="L226" s="127">
        <v>3.56</v>
      </c>
      <c r="M226" s="127">
        <f>TRUNC(TRUNC(L226 * O12, 2) + L226, 2)</f>
        <v>4.41</v>
      </c>
      <c r="N226" s="127">
        <f t="shared" si="7"/>
        <v>269.01</v>
      </c>
      <c r="O226" s="128">
        <f>N226 / O11</f>
        <v>9.9150885322755357E-5</v>
      </c>
    </row>
    <row r="227" spans="1:15" s="6" customFormat="1" ht="52.05" customHeight="1" x14ac:dyDescent="0.25">
      <c r="A227" s="125" t="s">
        <v>592</v>
      </c>
      <c r="B227" s="23" t="s">
        <v>593</v>
      </c>
      <c r="C227" s="23" t="s">
        <v>36</v>
      </c>
      <c r="D227" s="23" t="s">
        <v>594</v>
      </c>
      <c r="E227" s="24" t="s">
        <v>38</v>
      </c>
      <c r="F227" s="3">
        <v>1</v>
      </c>
      <c r="G227" s="4">
        <v>18.5</v>
      </c>
      <c r="H227" s="4">
        <f>TRUNC(TRUNC(G227 * J12, 2) + G227, 2)</f>
        <v>22.29</v>
      </c>
      <c r="I227" s="4">
        <f t="shared" si="6"/>
        <v>22.29</v>
      </c>
      <c r="J227" s="5">
        <f>I227 / J11</f>
        <v>8.3034138497009246E-6</v>
      </c>
      <c r="K227" s="126">
        <v>1</v>
      </c>
      <c r="L227" s="127">
        <v>18.100000000000001</v>
      </c>
      <c r="M227" s="127">
        <f>TRUNC(TRUNC(L227 * O12, 2) + L227, 2)</f>
        <v>22.46</v>
      </c>
      <c r="N227" s="127">
        <f t="shared" si="7"/>
        <v>22.46</v>
      </c>
      <c r="O227" s="128">
        <f>N227 / O11</f>
        <v>8.2782382972717952E-6</v>
      </c>
    </row>
    <row r="228" spans="1:15" s="6" customFormat="1" ht="39" customHeight="1" x14ac:dyDescent="0.25">
      <c r="A228" s="125" t="s">
        <v>595</v>
      </c>
      <c r="B228" s="23" t="s">
        <v>596</v>
      </c>
      <c r="C228" s="23" t="s">
        <v>36</v>
      </c>
      <c r="D228" s="23" t="s">
        <v>597</v>
      </c>
      <c r="E228" s="24" t="s">
        <v>38</v>
      </c>
      <c r="F228" s="3">
        <v>4</v>
      </c>
      <c r="G228" s="4">
        <v>10.16</v>
      </c>
      <c r="H228" s="4">
        <f>TRUNC(TRUNC(G228 * J12, 2) + G228, 2)</f>
        <v>12.24</v>
      </c>
      <c r="I228" s="4">
        <f t="shared" si="6"/>
        <v>48.96</v>
      </c>
      <c r="J228" s="5">
        <f>I228 / J11</f>
        <v>1.8238454108629755E-5</v>
      </c>
      <c r="K228" s="126">
        <v>4</v>
      </c>
      <c r="L228" s="127">
        <v>9.9600000000000009</v>
      </c>
      <c r="M228" s="127">
        <f>TRUNC(TRUNC(L228 * O12, 2) + L228, 2)</f>
        <v>12.36</v>
      </c>
      <c r="N228" s="127">
        <f t="shared" si="7"/>
        <v>49.44</v>
      </c>
      <c r="O228" s="128">
        <f>N228 / O11</f>
        <v>1.8222444408598286E-5</v>
      </c>
    </row>
    <row r="229" spans="1:15" s="6" customFormat="1" ht="39" customHeight="1" x14ac:dyDescent="0.25">
      <c r="A229" s="125" t="s">
        <v>598</v>
      </c>
      <c r="B229" s="23" t="s">
        <v>599</v>
      </c>
      <c r="C229" s="23" t="s">
        <v>36</v>
      </c>
      <c r="D229" s="23" t="s">
        <v>600</v>
      </c>
      <c r="E229" s="24" t="s">
        <v>38</v>
      </c>
      <c r="F229" s="3">
        <v>86</v>
      </c>
      <c r="G229" s="4">
        <v>8.18</v>
      </c>
      <c r="H229" s="4">
        <f>TRUNC(TRUNC(G229 * J12, 2) + G229, 2)</f>
        <v>9.85</v>
      </c>
      <c r="I229" s="4">
        <f t="shared" si="6"/>
        <v>847.1</v>
      </c>
      <c r="J229" s="5">
        <f>I229 / J11</f>
        <v>3.1555952768423748E-4</v>
      </c>
      <c r="K229" s="126">
        <v>86</v>
      </c>
      <c r="L229" s="127">
        <v>7.97</v>
      </c>
      <c r="M229" s="127">
        <f>TRUNC(TRUNC(L229 * O12, 2) + L229, 2)</f>
        <v>9.89</v>
      </c>
      <c r="N229" s="127">
        <f t="shared" si="7"/>
        <v>850.54</v>
      </c>
      <c r="O229" s="128">
        <f>N229 / O11</f>
        <v>3.1348943906329258E-4</v>
      </c>
    </row>
    <row r="230" spans="1:15" s="6" customFormat="1" ht="39" customHeight="1" x14ac:dyDescent="0.25">
      <c r="A230" s="125" t="s">
        <v>601</v>
      </c>
      <c r="B230" s="23" t="s">
        <v>602</v>
      </c>
      <c r="C230" s="23" t="s">
        <v>36</v>
      </c>
      <c r="D230" s="23" t="s">
        <v>603</v>
      </c>
      <c r="E230" s="24" t="s">
        <v>38</v>
      </c>
      <c r="F230" s="3">
        <v>1</v>
      </c>
      <c r="G230" s="4">
        <v>13.97</v>
      </c>
      <c r="H230" s="4">
        <f>TRUNC(TRUNC(G230 * J12, 2) + G230, 2)</f>
        <v>16.829999999999998</v>
      </c>
      <c r="I230" s="4">
        <f t="shared" si="6"/>
        <v>16.829999999999998</v>
      </c>
      <c r="J230" s="5">
        <f>I230 / J11</f>
        <v>6.2694685998414781E-6</v>
      </c>
      <c r="K230" s="126">
        <v>1</v>
      </c>
      <c r="L230" s="127">
        <v>13.66</v>
      </c>
      <c r="M230" s="127">
        <f>TRUNC(TRUNC(L230 * O12, 2) + L230, 2)</f>
        <v>16.95</v>
      </c>
      <c r="N230" s="127">
        <f t="shared" si="7"/>
        <v>16.95</v>
      </c>
      <c r="O230" s="128">
        <f>N230 / O11</f>
        <v>6.2473793027051162E-6</v>
      </c>
    </row>
    <row r="231" spans="1:15" s="6" customFormat="1" ht="39" customHeight="1" x14ac:dyDescent="0.25">
      <c r="A231" s="125" t="s">
        <v>604</v>
      </c>
      <c r="B231" s="23" t="s">
        <v>605</v>
      </c>
      <c r="C231" s="23" t="s">
        <v>36</v>
      </c>
      <c r="D231" s="23" t="s">
        <v>606</v>
      </c>
      <c r="E231" s="24" t="s">
        <v>38</v>
      </c>
      <c r="F231" s="3">
        <v>29</v>
      </c>
      <c r="G231" s="4">
        <v>17.22</v>
      </c>
      <c r="H231" s="4">
        <f>TRUNC(TRUNC(G231 * J12, 2) + G231, 2)</f>
        <v>20.75</v>
      </c>
      <c r="I231" s="4">
        <f t="shared" si="6"/>
        <v>601.75</v>
      </c>
      <c r="J231" s="5">
        <f>I231 / J11</f>
        <v>2.2416237254632262E-4</v>
      </c>
      <c r="K231" s="126">
        <v>29</v>
      </c>
      <c r="L231" s="127">
        <v>17.079999999999998</v>
      </c>
      <c r="M231" s="127">
        <f>TRUNC(TRUNC(L231 * O12, 2) + L231, 2)</f>
        <v>21.19</v>
      </c>
      <c r="N231" s="127">
        <f t="shared" si="7"/>
        <v>614.51</v>
      </c>
      <c r="O231" s="128">
        <f>N231 / O11</f>
        <v>2.2649422155193635E-4</v>
      </c>
    </row>
    <row r="232" spans="1:15" s="6" customFormat="1" ht="39" customHeight="1" x14ac:dyDescent="0.25">
      <c r="A232" s="125" t="s">
        <v>607</v>
      </c>
      <c r="B232" s="23" t="s">
        <v>608</v>
      </c>
      <c r="C232" s="23" t="s">
        <v>36</v>
      </c>
      <c r="D232" s="23" t="s">
        <v>609</v>
      </c>
      <c r="E232" s="24" t="s">
        <v>38</v>
      </c>
      <c r="F232" s="3">
        <v>1</v>
      </c>
      <c r="G232" s="4">
        <v>38.83</v>
      </c>
      <c r="H232" s="4">
        <f>TRUNC(TRUNC(G232 * J12, 2) + G232, 2)</f>
        <v>46.79</v>
      </c>
      <c r="I232" s="4">
        <f t="shared" si="6"/>
        <v>46.79</v>
      </c>
      <c r="J232" s="5">
        <f>I232 / J11</f>
        <v>1.7430091252916384E-5</v>
      </c>
      <c r="K232" s="126">
        <v>1</v>
      </c>
      <c r="L232" s="127">
        <v>38.57</v>
      </c>
      <c r="M232" s="127">
        <f>TRUNC(TRUNC(L232 * O12, 2) + L232, 2)</f>
        <v>47.86</v>
      </c>
      <c r="N232" s="127">
        <f t="shared" si="7"/>
        <v>47.86</v>
      </c>
      <c r="O232" s="128">
        <f>N232 / O11</f>
        <v>1.7640092827579164E-5</v>
      </c>
    </row>
    <row r="233" spans="1:15" s="6" customFormat="1" ht="39" customHeight="1" x14ac:dyDescent="0.25">
      <c r="A233" s="125" t="s">
        <v>610</v>
      </c>
      <c r="B233" s="23" t="s">
        <v>611</v>
      </c>
      <c r="C233" s="23" t="s">
        <v>36</v>
      </c>
      <c r="D233" s="23" t="s">
        <v>612</v>
      </c>
      <c r="E233" s="24" t="s">
        <v>77</v>
      </c>
      <c r="F233" s="3">
        <v>299.39999999999998</v>
      </c>
      <c r="G233" s="4">
        <v>25.6</v>
      </c>
      <c r="H233" s="4">
        <f>TRUNC(TRUNC(G233 * J12, 2) + G233, 2)</f>
        <v>30.84</v>
      </c>
      <c r="I233" s="4">
        <f t="shared" si="6"/>
        <v>9233.49</v>
      </c>
      <c r="J233" s="5">
        <f>I233 / J11</f>
        <v>3.439636103502691E-3</v>
      </c>
      <c r="K233" s="126">
        <v>299.39999999999998</v>
      </c>
      <c r="L233" s="127">
        <v>24.45</v>
      </c>
      <c r="M233" s="127">
        <f>TRUNC(TRUNC(L233 * O12, 2) + L233, 2)</f>
        <v>30.34</v>
      </c>
      <c r="N233" s="127">
        <f t="shared" si="7"/>
        <v>9083.7900000000009</v>
      </c>
      <c r="O233" s="128">
        <f>N233 / O11</f>
        <v>3.3480756127504258E-3</v>
      </c>
    </row>
    <row r="234" spans="1:15" s="6" customFormat="1" ht="39" customHeight="1" x14ac:dyDescent="0.25">
      <c r="A234" s="125" t="s">
        <v>613</v>
      </c>
      <c r="B234" s="23" t="s">
        <v>614</v>
      </c>
      <c r="C234" s="23" t="s">
        <v>36</v>
      </c>
      <c r="D234" s="23" t="s">
        <v>615</v>
      </c>
      <c r="E234" s="24" t="s">
        <v>38</v>
      </c>
      <c r="F234" s="3">
        <v>39</v>
      </c>
      <c r="G234" s="4">
        <v>10.91</v>
      </c>
      <c r="H234" s="4">
        <f>TRUNC(TRUNC(G234 * J12, 2) + G234, 2)</f>
        <v>13.14</v>
      </c>
      <c r="I234" s="4">
        <f t="shared" si="6"/>
        <v>512.46</v>
      </c>
      <c r="J234" s="5">
        <f>I234 / J11</f>
        <v>1.9090028987966514E-4</v>
      </c>
      <c r="K234" s="126">
        <v>39</v>
      </c>
      <c r="L234" s="127">
        <v>10.47</v>
      </c>
      <c r="M234" s="127">
        <f>TRUNC(TRUNC(L234 * O12, 2) + L234, 2)</f>
        <v>12.99</v>
      </c>
      <c r="N234" s="127">
        <f t="shared" si="7"/>
        <v>506.61</v>
      </c>
      <c r="O234" s="128">
        <f>N234 / O11</f>
        <v>1.8672476864563061E-4</v>
      </c>
    </row>
    <row r="235" spans="1:15" s="6" customFormat="1" ht="39" customHeight="1" x14ac:dyDescent="0.25">
      <c r="A235" s="125" t="s">
        <v>616</v>
      </c>
      <c r="B235" s="23" t="s">
        <v>617</v>
      </c>
      <c r="C235" s="23" t="s">
        <v>36</v>
      </c>
      <c r="D235" s="23" t="s">
        <v>618</v>
      </c>
      <c r="E235" s="24" t="s">
        <v>38</v>
      </c>
      <c r="F235" s="3">
        <v>20</v>
      </c>
      <c r="G235" s="4">
        <v>21.25</v>
      </c>
      <c r="H235" s="4">
        <f>TRUNC(TRUNC(G235 * J12, 2) + G235, 2)</f>
        <v>25.6</v>
      </c>
      <c r="I235" s="4">
        <f t="shared" si="6"/>
        <v>512</v>
      </c>
      <c r="J235" s="5">
        <f>I235 / J11</f>
        <v>1.9072893185495169E-4</v>
      </c>
      <c r="K235" s="126">
        <v>20</v>
      </c>
      <c r="L235" s="127">
        <v>20.85</v>
      </c>
      <c r="M235" s="127">
        <f>TRUNC(TRUNC(L235 * O12, 2) + L235, 2)</f>
        <v>25.87</v>
      </c>
      <c r="N235" s="127">
        <f t="shared" si="7"/>
        <v>517.4</v>
      </c>
      <c r="O235" s="128">
        <f>N235 / O11</f>
        <v>1.9070171393626117E-4</v>
      </c>
    </row>
    <row r="236" spans="1:15" s="6" customFormat="1" ht="39" customHeight="1" x14ac:dyDescent="0.25">
      <c r="A236" s="125" t="s">
        <v>619</v>
      </c>
      <c r="B236" s="23" t="s">
        <v>620</v>
      </c>
      <c r="C236" s="23" t="s">
        <v>36</v>
      </c>
      <c r="D236" s="23" t="s">
        <v>621</v>
      </c>
      <c r="E236" s="24" t="s">
        <v>38</v>
      </c>
      <c r="F236" s="3">
        <v>10</v>
      </c>
      <c r="G236" s="4">
        <v>17.53</v>
      </c>
      <c r="H236" s="4">
        <f>TRUNC(TRUNC(G236 * J12, 2) + G236, 2)</f>
        <v>21.12</v>
      </c>
      <c r="I236" s="4">
        <f t="shared" si="6"/>
        <v>211.2</v>
      </c>
      <c r="J236" s="5">
        <f>I236 / J11</f>
        <v>7.8675684390167573E-5</v>
      </c>
      <c r="K236" s="126">
        <v>10</v>
      </c>
      <c r="L236" s="127">
        <v>17.100000000000001</v>
      </c>
      <c r="M236" s="127">
        <f>TRUNC(TRUNC(L236 * O12, 2) + L236, 2)</f>
        <v>21.22</v>
      </c>
      <c r="N236" s="127">
        <f t="shared" si="7"/>
        <v>212.2</v>
      </c>
      <c r="O236" s="128">
        <f>N236 / O11</f>
        <v>7.8212028792567888E-5</v>
      </c>
    </row>
    <row r="237" spans="1:15" s="6" customFormat="1" ht="39" customHeight="1" x14ac:dyDescent="0.25">
      <c r="A237" s="125" t="s">
        <v>622</v>
      </c>
      <c r="B237" s="23" t="s">
        <v>623</v>
      </c>
      <c r="C237" s="23" t="s">
        <v>36</v>
      </c>
      <c r="D237" s="23" t="s">
        <v>624</v>
      </c>
      <c r="E237" s="24" t="s">
        <v>38</v>
      </c>
      <c r="F237" s="3">
        <v>55</v>
      </c>
      <c r="G237" s="4">
        <v>13.98</v>
      </c>
      <c r="H237" s="4">
        <f>TRUNC(TRUNC(G237 * J12, 2) + G237, 2)</f>
        <v>16.84</v>
      </c>
      <c r="I237" s="4">
        <f t="shared" si="6"/>
        <v>926.2</v>
      </c>
      <c r="J237" s="5">
        <f>I237 / J11</f>
        <v>3.4502565758604741E-4</v>
      </c>
      <c r="K237" s="126">
        <v>55</v>
      </c>
      <c r="L237" s="127">
        <v>13.59</v>
      </c>
      <c r="M237" s="127">
        <f>TRUNC(TRUNC(L237 * O12, 2) + L237, 2)</f>
        <v>16.86</v>
      </c>
      <c r="N237" s="127">
        <f t="shared" si="7"/>
        <v>927.3</v>
      </c>
      <c r="O237" s="128">
        <f>N237 / O11</f>
        <v>3.4178140574622149E-4</v>
      </c>
    </row>
    <row r="238" spans="1:15" s="6" customFormat="1" ht="39" customHeight="1" x14ac:dyDescent="0.25">
      <c r="A238" s="125" t="s">
        <v>625</v>
      </c>
      <c r="B238" s="23" t="s">
        <v>626</v>
      </c>
      <c r="C238" s="23" t="s">
        <v>36</v>
      </c>
      <c r="D238" s="23" t="s">
        <v>627</v>
      </c>
      <c r="E238" s="24" t="s">
        <v>38</v>
      </c>
      <c r="F238" s="3">
        <v>1</v>
      </c>
      <c r="G238" s="4">
        <v>21.95</v>
      </c>
      <c r="H238" s="4">
        <f>TRUNC(TRUNC(G238 * J12, 2) + G238, 2)</f>
        <v>26.44</v>
      </c>
      <c r="I238" s="4">
        <f t="shared" si="6"/>
        <v>26.44</v>
      </c>
      <c r="J238" s="5">
        <f>I238 / J11</f>
        <v>9.8493612465721152E-6</v>
      </c>
      <c r="K238" s="126">
        <v>1</v>
      </c>
      <c r="L238" s="127">
        <v>21.42</v>
      </c>
      <c r="M238" s="127">
        <f>TRUNC(TRUNC(L238 * O12, 2) + L238, 2)</f>
        <v>26.58</v>
      </c>
      <c r="N238" s="127">
        <f t="shared" si="7"/>
        <v>26.58</v>
      </c>
      <c r="O238" s="128">
        <f>N238 / O11</f>
        <v>9.796775331321651E-6</v>
      </c>
    </row>
    <row r="239" spans="1:15" s="6" customFormat="1" ht="52.05" customHeight="1" x14ac:dyDescent="0.25">
      <c r="A239" s="125" t="s">
        <v>628</v>
      </c>
      <c r="B239" s="23" t="s">
        <v>629</v>
      </c>
      <c r="C239" s="23" t="s">
        <v>36</v>
      </c>
      <c r="D239" s="23" t="s">
        <v>630</v>
      </c>
      <c r="E239" s="24" t="s">
        <v>38</v>
      </c>
      <c r="F239" s="3">
        <v>1</v>
      </c>
      <c r="G239" s="4">
        <v>9.9700000000000006</v>
      </c>
      <c r="H239" s="4">
        <f>TRUNC(TRUNC(G239 * J12, 2) + G239, 2)</f>
        <v>12.01</v>
      </c>
      <c r="I239" s="4">
        <f t="shared" si="6"/>
        <v>12.01</v>
      </c>
      <c r="J239" s="5">
        <f>I239 / J11</f>
        <v>4.4739345148007224E-6</v>
      </c>
      <c r="K239" s="126">
        <v>1</v>
      </c>
      <c r="L239" s="127">
        <v>9.74</v>
      </c>
      <c r="M239" s="127">
        <f>TRUNC(TRUNC(L239 * O12, 2) + L239, 2)</f>
        <v>12.08</v>
      </c>
      <c r="N239" s="127">
        <f t="shared" si="7"/>
        <v>12.08</v>
      </c>
      <c r="O239" s="128">
        <f>N239 / O11</f>
        <v>4.4524095561461829E-6</v>
      </c>
    </row>
    <row r="240" spans="1:15" s="6" customFormat="1" ht="25.95" customHeight="1" x14ac:dyDescent="0.25">
      <c r="A240" s="125" t="s">
        <v>631</v>
      </c>
      <c r="B240" s="23" t="s">
        <v>632</v>
      </c>
      <c r="C240" s="23" t="s">
        <v>20</v>
      </c>
      <c r="D240" s="23" t="s">
        <v>633</v>
      </c>
      <c r="E240" s="24" t="s">
        <v>38</v>
      </c>
      <c r="F240" s="3">
        <v>1</v>
      </c>
      <c r="G240" s="4">
        <v>4499.9399999999996</v>
      </c>
      <c r="H240" s="4">
        <f>TRUNC(TRUNC(G240 * J12, 2) + G240, 2)</f>
        <v>5422.42</v>
      </c>
      <c r="I240" s="4">
        <f t="shared" si="6"/>
        <v>5422.42</v>
      </c>
      <c r="J240" s="5">
        <f>I240 / J11</f>
        <v>2.0199460442752483E-3</v>
      </c>
      <c r="K240" s="126">
        <v>1</v>
      </c>
      <c r="L240" s="127">
        <v>4486.92</v>
      </c>
      <c r="M240" s="127">
        <f>TRUNC(TRUNC(L240 * O12, 2) + L240, 2)</f>
        <v>5568.26</v>
      </c>
      <c r="N240" s="127">
        <f t="shared" si="7"/>
        <v>5568.26</v>
      </c>
      <c r="O240" s="128">
        <f>N240 / O11</f>
        <v>2.052332287674383E-3</v>
      </c>
    </row>
    <row r="241" spans="1:15" s="6" customFormat="1" ht="25.95" customHeight="1" x14ac:dyDescent="0.25">
      <c r="A241" s="125" t="s">
        <v>634</v>
      </c>
      <c r="B241" s="23" t="s">
        <v>635</v>
      </c>
      <c r="C241" s="23" t="s">
        <v>20</v>
      </c>
      <c r="D241" s="23" t="s">
        <v>636</v>
      </c>
      <c r="E241" s="24" t="s">
        <v>38</v>
      </c>
      <c r="F241" s="3">
        <v>1</v>
      </c>
      <c r="G241" s="4">
        <v>28543.68</v>
      </c>
      <c r="H241" s="4">
        <f>TRUNC(TRUNC(G241 * J12, 2) + G241, 2)</f>
        <v>34395.129999999997</v>
      </c>
      <c r="I241" s="4">
        <f t="shared" si="6"/>
        <v>34395.129999999997</v>
      </c>
      <c r="J241" s="5">
        <f>I241 / J11</f>
        <v>1.2812785949047273E-2</v>
      </c>
      <c r="K241" s="126">
        <v>1</v>
      </c>
      <c r="L241" s="127">
        <v>28400.7</v>
      </c>
      <c r="M241" s="127">
        <f>TRUNC(TRUNC(L241 * O12, 2) + L241, 2)</f>
        <v>35245.26</v>
      </c>
      <c r="N241" s="127">
        <f t="shared" si="7"/>
        <v>35245.26</v>
      </c>
      <c r="O241" s="128">
        <f>N241 / O11</f>
        <v>1.2990590433183513E-2</v>
      </c>
    </row>
    <row r="242" spans="1:15" s="6" customFormat="1" ht="25.95" customHeight="1" x14ac:dyDescent="0.25">
      <c r="A242" s="125" t="s">
        <v>637</v>
      </c>
      <c r="B242" s="23" t="s">
        <v>638</v>
      </c>
      <c r="C242" s="23" t="s">
        <v>36</v>
      </c>
      <c r="D242" s="23" t="s">
        <v>639</v>
      </c>
      <c r="E242" s="24" t="s">
        <v>38</v>
      </c>
      <c r="F242" s="3">
        <v>2</v>
      </c>
      <c r="G242" s="4">
        <v>47.16</v>
      </c>
      <c r="H242" s="4">
        <f>TRUNC(TRUNC(G242 * J12, 2) + G242, 2)</f>
        <v>56.82</v>
      </c>
      <c r="I242" s="4">
        <f t="shared" si="6"/>
        <v>113.64</v>
      </c>
      <c r="J242" s="5">
        <f>I242 / J11</f>
        <v>4.2332882453118574E-5</v>
      </c>
      <c r="K242" s="126">
        <v>2</v>
      </c>
      <c r="L242" s="127">
        <v>46.91</v>
      </c>
      <c r="M242" s="127">
        <f>TRUNC(TRUNC(L242 * O12, 2) + L242, 2)</f>
        <v>58.21</v>
      </c>
      <c r="N242" s="127">
        <f t="shared" si="7"/>
        <v>116.42</v>
      </c>
      <c r="O242" s="128">
        <f>N242 / O11</f>
        <v>4.2909728520408827E-5</v>
      </c>
    </row>
    <row r="243" spans="1:15" s="6" customFormat="1" ht="24" customHeight="1" x14ac:dyDescent="0.25">
      <c r="A243" s="125" t="s">
        <v>640</v>
      </c>
      <c r="B243" s="23" t="s">
        <v>641</v>
      </c>
      <c r="C243" s="23" t="s">
        <v>20</v>
      </c>
      <c r="D243" s="23" t="s">
        <v>642</v>
      </c>
      <c r="E243" s="24" t="s">
        <v>38</v>
      </c>
      <c r="F243" s="3">
        <v>1</v>
      </c>
      <c r="G243" s="4">
        <v>168.37</v>
      </c>
      <c r="H243" s="4">
        <f>TRUNC(TRUNC(G243 * J12, 2) + G243, 2)</f>
        <v>202.88</v>
      </c>
      <c r="I243" s="4">
        <f t="shared" si="6"/>
        <v>202.88</v>
      </c>
      <c r="J243" s="5">
        <f>I243 / J11</f>
        <v>7.55763392475246E-5</v>
      </c>
      <c r="K243" s="126">
        <v>1</v>
      </c>
      <c r="L243" s="127">
        <v>167</v>
      </c>
      <c r="M243" s="127">
        <f>TRUNC(TRUNC(L243 * O12, 2) + L243, 2)</f>
        <v>207.24</v>
      </c>
      <c r="N243" s="127">
        <f t="shared" si="7"/>
        <v>207.24</v>
      </c>
      <c r="O243" s="128">
        <f>N243 / O11</f>
        <v>7.6383887120507862E-5</v>
      </c>
    </row>
    <row r="244" spans="1:15" s="6" customFormat="1" ht="52.05" customHeight="1" x14ac:dyDescent="0.25">
      <c r="A244" s="125" t="s">
        <v>643</v>
      </c>
      <c r="B244" s="23" t="s">
        <v>644</v>
      </c>
      <c r="C244" s="23" t="s">
        <v>36</v>
      </c>
      <c r="D244" s="23" t="s">
        <v>645</v>
      </c>
      <c r="E244" s="24" t="s">
        <v>38</v>
      </c>
      <c r="F244" s="3">
        <v>4</v>
      </c>
      <c r="G244" s="4">
        <v>8.65</v>
      </c>
      <c r="H244" s="4">
        <f>TRUNC(TRUNC(G244 * J12, 2) + G244, 2)</f>
        <v>10.42</v>
      </c>
      <c r="I244" s="4">
        <f t="shared" si="6"/>
        <v>41.68</v>
      </c>
      <c r="J244" s="5">
        <f>I244 / J11</f>
        <v>1.5526527108817162E-5</v>
      </c>
      <c r="K244" s="126">
        <v>4</v>
      </c>
      <c r="L244" s="127">
        <v>8.36</v>
      </c>
      <c r="M244" s="127">
        <f>TRUNC(TRUNC(L244 * O12, 2) + L244, 2)</f>
        <v>10.37</v>
      </c>
      <c r="N244" s="127">
        <f t="shared" si="7"/>
        <v>41.48</v>
      </c>
      <c r="O244" s="128">
        <f>N244 / O11</f>
        <v>1.5288571886501957E-5</v>
      </c>
    </row>
    <row r="245" spans="1:15" s="6" customFormat="1" ht="39" customHeight="1" x14ac:dyDescent="0.25">
      <c r="A245" s="125" t="s">
        <v>646</v>
      </c>
      <c r="B245" s="23" t="s">
        <v>647</v>
      </c>
      <c r="C245" s="23" t="s">
        <v>36</v>
      </c>
      <c r="D245" s="23" t="s">
        <v>648</v>
      </c>
      <c r="E245" s="24" t="s">
        <v>38</v>
      </c>
      <c r="F245" s="3">
        <v>1</v>
      </c>
      <c r="G245" s="4">
        <v>8.3699999999999992</v>
      </c>
      <c r="H245" s="4">
        <f>TRUNC(TRUNC(G245 * J12, 2) + G245, 2)</f>
        <v>10.08</v>
      </c>
      <c r="I245" s="4">
        <f t="shared" si="6"/>
        <v>10.08</v>
      </c>
      <c r="J245" s="5">
        <f>I245 / J11</f>
        <v>3.7549758458943613E-6</v>
      </c>
      <c r="K245" s="126">
        <v>1</v>
      </c>
      <c r="L245" s="127">
        <v>8.0299999999999994</v>
      </c>
      <c r="M245" s="127">
        <f>TRUNC(TRUNC(L245 * O12, 2) + L245, 2)</f>
        <v>9.9600000000000009</v>
      </c>
      <c r="N245" s="127">
        <f t="shared" si="7"/>
        <v>9.9600000000000009</v>
      </c>
      <c r="O245" s="128">
        <f>N245 / O11</f>
        <v>3.671026422120529E-6</v>
      </c>
    </row>
    <row r="246" spans="1:15" s="6" customFormat="1" ht="39" customHeight="1" x14ac:dyDescent="0.25">
      <c r="A246" s="125" t="s">
        <v>649</v>
      </c>
      <c r="B246" s="23" t="s">
        <v>650</v>
      </c>
      <c r="C246" s="23" t="s">
        <v>36</v>
      </c>
      <c r="D246" s="23" t="s">
        <v>651</v>
      </c>
      <c r="E246" s="24" t="s">
        <v>38</v>
      </c>
      <c r="F246" s="3">
        <v>6</v>
      </c>
      <c r="G246" s="4">
        <v>17.399999999999999</v>
      </c>
      <c r="H246" s="4">
        <f>TRUNC(TRUNC(G246 * J12, 2) + G246, 2)</f>
        <v>20.96</v>
      </c>
      <c r="I246" s="4">
        <f t="shared" si="6"/>
        <v>125.76</v>
      </c>
      <c r="J246" s="5">
        <f>I246 / J11</f>
        <v>4.6847793886872508E-5</v>
      </c>
      <c r="K246" s="126">
        <v>6</v>
      </c>
      <c r="L246" s="127">
        <v>16.91</v>
      </c>
      <c r="M246" s="127">
        <f>TRUNC(TRUNC(L246 * O12, 2) + L246, 2)</f>
        <v>20.98</v>
      </c>
      <c r="N246" s="127">
        <f t="shared" si="7"/>
        <v>125.88</v>
      </c>
      <c r="O246" s="128">
        <f>N246 / O11</f>
        <v>4.6396466467523307E-5</v>
      </c>
    </row>
    <row r="247" spans="1:15" s="6" customFormat="1" ht="25.95" customHeight="1" x14ac:dyDescent="0.25">
      <c r="A247" s="125" t="s">
        <v>652</v>
      </c>
      <c r="B247" s="23" t="s">
        <v>653</v>
      </c>
      <c r="C247" s="23" t="s">
        <v>20</v>
      </c>
      <c r="D247" s="23" t="s">
        <v>654</v>
      </c>
      <c r="E247" s="24" t="s">
        <v>38</v>
      </c>
      <c r="F247" s="3">
        <v>1</v>
      </c>
      <c r="G247" s="4">
        <v>392.94</v>
      </c>
      <c r="H247" s="4">
        <f>TRUNC(TRUNC(G247 * J12, 2) + G247, 2)</f>
        <v>473.49</v>
      </c>
      <c r="I247" s="4">
        <f t="shared" si="6"/>
        <v>473.49</v>
      </c>
      <c r="J247" s="5">
        <f>I247 / J11</f>
        <v>1.7638328504687712E-4</v>
      </c>
      <c r="K247" s="126">
        <v>1</v>
      </c>
      <c r="L247" s="127">
        <v>389.15</v>
      </c>
      <c r="M247" s="127">
        <f>TRUNC(TRUNC(L247 * O12, 2) + L247, 2)</f>
        <v>482.93</v>
      </c>
      <c r="N247" s="127">
        <f t="shared" si="7"/>
        <v>482.93</v>
      </c>
      <c r="O247" s="128">
        <f>N247 / O11</f>
        <v>1.7799686646934406E-4</v>
      </c>
    </row>
    <row r="248" spans="1:15" s="6" customFormat="1" ht="39" customHeight="1" x14ac:dyDescent="0.25">
      <c r="A248" s="125" t="s">
        <v>655</v>
      </c>
      <c r="B248" s="23" t="s">
        <v>656</v>
      </c>
      <c r="C248" s="23" t="s">
        <v>36</v>
      </c>
      <c r="D248" s="23" t="s">
        <v>657</v>
      </c>
      <c r="E248" s="24" t="s">
        <v>77</v>
      </c>
      <c r="F248" s="3">
        <v>12.4</v>
      </c>
      <c r="G248" s="4">
        <v>35.15</v>
      </c>
      <c r="H248" s="4">
        <f>TRUNC(TRUNC(G248 * J12, 2) + G248, 2)</f>
        <v>42.35</v>
      </c>
      <c r="I248" s="4">
        <f t="shared" si="6"/>
        <v>525.14</v>
      </c>
      <c r="J248" s="5">
        <f>I248 / J11</f>
        <v>1.956238110826354E-4</v>
      </c>
      <c r="K248" s="126">
        <v>12.4</v>
      </c>
      <c r="L248" s="127">
        <v>33.770000000000003</v>
      </c>
      <c r="M248" s="127">
        <f>TRUNC(TRUNC(L248 * O12, 2) + L248, 2)</f>
        <v>41.9</v>
      </c>
      <c r="N248" s="127">
        <f t="shared" si="7"/>
        <v>519.55999999999995</v>
      </c>
      <c r="O248" s="128">
        <f>N248 / O11</f>
        <v>1.9149784014828731E-4</v>
      </c>
    </row>
    <row r="249" spans="1:15" s="6" customFormat="1" ht="39" customHeight="1" x14ac:dyDescent="0.25">
      <c r="A249" s="125" t="s">
        <v>658</v>
      </c>
      <c r="B249" s="23" t="s">
        <v>659</v>
      </c>
      <c r="C249" s="23" t="s">
        <v>36</v>
      </c>
      <c r="D249" s="23" t="s">
        <v>660</v>
      </c>
      <c r="E249" s="24" t="s">
        <v>38</v>
      </c>
      <c r="F249" s="3">
        <v>1</v>
      </c>
      <c r="G249" s="4">
        <v>21.4</v>
      </c>
      <c r="H249" s="4">
        <f>TRUNC(TRUNC(G249 * J12, 2) + G249, 2)</f>
        <v>25.78</v>
      </c>
      <c r="I249" s="4">
        <f t="shared" si="6"/>
        <v>25.78</v>
      </c>
      <c r="J249" s="5">
        <f>I249 / J11</f>
        <v>9.603499732852841E-6</v>
      </c>
      <c r="K249" s="126">
        <v>1</v>
      </c>
      <c r="L249" s="127">
        <v>20.72</v>
      </c>
      <c r="M249" s="127">
        <f>TRUNC(TRUNC(L249 * O12, 2) + L249, 2)</f>
        <v>25.71</v>
      </c>
      <c r="N249" s="127">
        <f t="shared" si="7"/>
        <v>25.71</v>
      </c>
      <c r="O249" s="128">
        <f>N249 / O11</f>
        <v>9.476113384811123E-6</v>
      </c>
    </row>
    <row r="250" spans="1:15" s="6" customFormat="1" ht="24" customHeight="1" x14ac:dyDescent="0.25">
      <c r="A250" s="125" t="s">
        <v>661</v>
      </c>
      <c r="B250" s="23" t="s">
        <v>662</v>
      </c>
      <c r="C250" s="23" t="s">
        <v>20</v>
      </c>
      <c r="D250" s="23" t="s">
        <v>663</v>
      </c>
      <c r="E250" s="24" t="s">
        <v>38</v>
      </c>
      <c r="F250" s="3">
        <v>1</v>
      </c>
      <c r="G250" s="4">
        <v>4887.57</v>
      </c>
      <c r="H250" s="4">
        <f>TRUNC(TRUNC(G250 * J12, 2) + G250, 2)</f>
        <v>5889.52</v>
      </c>
      <c r="I250" s="4">
        <f t="shared" si="6"/>
        <v>5889.52</v>
      </c>
      <c r="J250" s="5">
        <f>I250 / J11</f>
        <v>2.193948942848389E-3</v>
      </c>
      <c r="K250" s="126">
        <v>1</v>
      </c>
      <c r="L250" s="127">
        <v>4874.55</v>
      </c>
      <c r="M250" s="127">
        <f>TRUNC(TRUNC(L250 * O12, 2) + L250, 2)</f>
        <v>6049.31</v>
      </c>
      <c r="N250" s="127">
        <f t="shared" si="7"/>
        <v>6049.31</v>
      </c>
      <c r="O250" s="128">
        <f>N250 / O11</f>
        <v>2.2296362294777043E-3</v>
      </c>
    </row>
    <row r="251" spans="1:15" s="6" customFormat="1" ht="39" customHeight="1" thickBot="1" x14ac:dyDescent="0.3">
      <c r="A251" s="129" t="s">
        <v>664</v>
      </c>
      <c r="B251" s="90" t="s">
        <v>665</v>
      </c>
      <c r="C251" s="90" t="s">
        <v>20</v>
      </c>
      <c r="D251" s="90" t="s">
        <v>666</v>
      </c>
      <c r="E251" s="91" t="s">
        <v>667</v>
      </c>
      <c r="F251" s="92">
        <v>1</v>
      </c>
      <c r="G251" s="93">
        <v>7092.24</v>
      </c>
      <c r="H251" s="93">
        <f>TRUNC(TRUNC(G251 * J12, 2) + G251, 2)</f>
        <v>8546.14</v>
      </c>
      <c r="I251" s="93">
        <f t="shared" si="6"/>
        <v>8546.14</v>
      </c>
      <c r="J251" s="94">
        <f>I251 / J11</f>
        <v>3.1835862376618685E-3</v>
      </c>
      <c r="K251" s="95">
        <v>1</v>
      </c>
      <c r="L251" s="96">
        <v>7087.18</v>
      </c>
      <c r="M251" s="96">
        <f>TRUNC(TRUNC(L251 * O12, 2) + L251, 2)</f>
        <v>8795.19</v>
      </c>
      <c r="N251" s="96">
        <f t="shared" si="7"/>
        <v>8795.19</v>
      </c>
      <c r="O251" s="130">
        <f>N251 / O11</f>
        <v>3.2417043049769328E-3</v>
      </c>
    </row>
    <row r="252" spans="1:15" ht="24" customHeight="1" thickBot="1" x14ac:dyDescent="0.3">
      <c r="A252" s="42" t="s">
        <v>668</v>
      </c>
      <c r="B252" s="43" t="s">
        <v>13</v>
      </c>
      <c r="C252" s="43"/>
      <c r="D252" s="43" t="s">
        <v>669</v>
      </c>
      <c r="E252" s="86"/>
      <c r="F252" s="44">
        <v>1</v>
      </c>
      <c r="G252" s="44" t="s">
        <v>15</v>
      </c>
      <c r="H252" s="45">
        <f>I253 + I254 + I255 + I256 + I257 + I258 + I259 + I260 + I261 + I262 + I263 + I264 + I265 + I266 + I267 + I268 + I269 + I270 + I271 + I272 + I273 + I274 + I275 + I276 + I277 + I278 + I279 + I280 + I281 + I282 + I283 + I284 + I285 + I286</f>
        <v>57621.010000000009</v>
      </c>
      <c r="I252" s="45">
        <f t="shared" si="6"/>
        <v>57621.01</v>
      </c>
      <c r="J252" s="47">
        <f>I252 / J11</f>
        <v>2.1464831425202131E-2</v>
      </c>
      <c r="K252" s="87">
        <v>1</v>
      </c>
      <c r="L252" s="87" t="s">
        <v>15</v>
      </c>
      <c r="M252" s="88">
        <f>N253 + N254 + N255 + N256 + N257 + N258 + N259 + N260 + N261 + N262 + N263 + N264 + N265 + N266 + N267 + N268 + N269 + N270 + N271 + N272 + N273 + N274 + N275 + N276 + N277 + N278 + N279 + N280 + N281 + N282 + N283 + N284 + N285 + N286</f>
        <v>57620.299999999996</v>
      </c>
      <c r="N252" s="88">
        <f t="shared" si="7"/>
        <v>57620.3</v>
      </c>
      <c r="O252" s="89">
        <f>N252 / O11</f>
        <v>2.1237514432782278E-2</v>
      </c>
    </row>
    <row r="253" spans="1:15" s="6" customFormat="1" ht="39" customHeight="1" x14ac:dyDescent="0.25">
      <c r="A253" s="133" t="s">
        <v>670</v>
      </c>
      <c r="B253" s="7" t="s">
        <v>671</v>
      </c>
      <c r="C253" s="7" t="s">
        <v>36</v>
      </c>
      <c r="D253" s="7" t="s">
        <v>672</v>
      </c>
      <c r="E253" s="8" t="s">
        <v>38</v>
      </c>
      <c r="F253" s="11">
        <v>7</v>
      </c>
      <c r="G253" s="12">
        <v>567.89</v>
      </c>
      <c r="H253" s="12">
        <f>TRUNC(TRUNC(G253 * J12, 2) + G253, 2)</f>
        <v>684.3</v>
      </c>
      <c r="I253" s="12">
        <f t="shared" si="6"/>
        <v>4790.1000000000004</v>
      </c>
      <c r="J253" s="13">
        <f>I253 / J11</f>
        <v>1.784395813434383E-3</v>
      </c>
      <c r="K253" s="9">
        <v>7</v>
      </c>
      <c r="L253" s="10">
        <v>548.87</v>
      </c>
      <c r="M253" s="10">
        <f>TRUNC(TRUNC(L253 * O12, 2) + L253, 2)</f>
        <v>681.14</v>
      </c>
      <c r="N253" s="10">
        <f t="shared" si="7"/>
        <v>4767.9799999999996</v>
      </c>
      <c r="O253" s="134">
        <f>N253 / O11</f>
        <v>1.7573675261186984E-3</v>
      </c>
    </row>
    <row r="254" spans="1:15" s="6" customFormat="1" ht="52.05" customHeight="1" x14ac:dyDescent="0.25">
      <c r="A254" s="125" t="s">
        <v>673</v>
      </c>
      <c r="B254" s="23" t="s">
        <v>674</v>
      </c>
      <c r="C254" s="23" t="s">
        <v>36</v>
      </c>
      <c r="D254" s="23" t="s">
        <v>675</v>
      </c>
      <c r="E254" s="24" t="s">
        <v>38</v>
      </c>
      <c r="F254" s="3">
        <v>26</v>
      </c>
      <c r="G254" s="4">
        <v>69.63</v>
      </c>
      <c r="H254" s="4">
        <f>TRUNC(TRUNC(G254 * J12, 2) + G254, 2)</f>
        <v>83.9</v>
      </c>
      <c r="I254" s="4">
        <f t="shared" si="6"/>
        <v>2181.4</v>
      </c>
      <c r="J254" s="5">
        <f>I254 / J11</f>
        <v>8.1260955458670246E-4</v>
      </c>
      <c r="K254" s="126">
        <v>26</v>
      </c>
      <c r="L254" s="127">
        <v>68.34</v>
      </c>
      <c r="M254" s="127">
        <f>TRUNC(TRUNC(L254 * O12, 2) + L254, 2)</f>
        <v>84.8</v>
      </c>
      <c r="N254" s="127">
        <f t="shared" si="7"/>
        <v>2204.8000000000002</v>
      </c>
      <c r="O254" s="128">
        <f>N254 / O11</f>
        <v>8.126384593866809E-4</v>
      </c>
    </row>
    <row r="255" spans="1:15" s="6" customFormat="1" ht="39" customHeight="1" x14ac:dyDescent="0.25">
      <c r="A255" s="125" t="s">
        <v>676</v>
      </c>
      <c r="B255" s="23" t="s">
        <v>677</v>
      </c>
      <c r="C255" s="23" t="s">
        <v>36</v>
      </c>
      <c r="D255" s="23" t="s">
        <v>678</v>
      </c>
      <c r="E255" s="24" t="s">
        <v>38</v>
      </c>
      <c r="F255" s="3">
        <v>4</v>
      </c>
      <c r="G255" s="4">
        <v>21.01</v>
      </c>
      <c r="H255" s="4">
        <f>TRUNC(TRUNC(G255 * J12, 2) + G255, 2)</f>
        <v>25.31</v>
      </c>
      <c r="I255" s="4">
        <f t="shared" si="6"/>
        <v>101.24</v>
      </c>
      <c r="J255" s="5">
        <f>I255 / J11</f>
        <v>3.7713666134756462E-5</v>
      </c>
      <c r="K255" s="126">
        <v>4</v>
      </c>
      <c r="L255" s="127">
        <v>20.5</v>
      </c>
      <c r="M255" s="127">
        <f>TRUNC(TRUNC(L255 * O12, 2) + L255, 2)</f>
        <v>25.44</v>
      </c>
      <c r="N255" s="127">
        <f t="shared" si="7"/>
        <v>101.76</v>
      </c>
      <c r="O255" s="128">
        <f>N255 / O11</f>
        <v>3.7506390433231423E-5</v>
      </c>
    </row>
    <row r="256" spans="1:15" s="6" customFormat="1" ht="25.95" customHeight="1" x14ac:dyDescent="0.25">
      <c r="A256" s="125" t="s">
        <v>679</v>
      </c>
      <c r="B256" s="23" t="s">
        <v>680</v>
      </c>
      <c r="C256" s="23" t="s">
        <v>36</v>
      </c>
      <c r="D256" s="23" t="s">
        <v>681</v>
      </c>
      <c r="E256" s="24" t="s">
        <v>38</v>
      </c>
      <c r="F256" s="3">
        <v>37</v>
      </c>
      <c r="G256" s="4">
        <v>11.15</v>
      </c>
      <c r="H256" s="4">
        <f>TRUNC(TRUNC(G256 * J12, 2) + G256, 2)</f>
        <v>13.43</v>
      </c>
      <c r="I256" s="4">
        <f t="shared" si="6"/>
        <v>496.91</v>
      </c>
      <c r="J256" s="5">
        <f>I256 / J11</f>
        <v>1.8510764360946103E-4</v>
      </c>
      <c r="K256" s="126">
        <v>37</v>
      </c>
      <c r="L256" s="127">
        <v>10.95</v>
      </c>
      <c r="M256" s="127">
        <f>TRUNC(TRUNC(L256 * O12, 2) + L256, 2)</f>
        <v>13.58</v>
      </c>
      <c r="N256" s="127">
        <f t="shared" si="7"/>
        <v>502.46</v>
      </c>
      <c r="O256" s="128">
        <f>N256 / O11</f>
        <v>1.8519517430308038E-4</v>
      </c>
    </row>
    <row r="257" spans="1:15" s="6" customFormat="1" ht="25.95" customHeight="1" x14ac:dyDescent="0.25">
      <c r="A257" s="125" t="s">
        <v>682</v>
      </c>
      <c r="B257" s="23" t="s">
        <v>683</v>
      </c>
      <c r="C257" s="23" t="s">
        <v>36</v>
      </c>
      <c r="D257" s="23" t="s">
        <v>684</v>
      </c>
      <c r="E257" s="24" t="s">
        <v>38</v>
      </c>
      <c r="F257" s="3">
        <v>2</v>
      </c>
      <c r="G257" s="4">
        <v>20.74</v>
      </c>
      <c r="H257" s="4">
        <f>TRUNC(TRUNC(G257 * J12, 2) + G257, 2)</f>
        <v>24.99</v>
      </c>
      <c r="I257" s="4">
        <f t="shared" si="6"/>
        <v>49.98</v>
      </c>
      <c r="J257" s="5">
        <f>I257 / J11</f>
        <v>1.861842190255954E-5</v>
      </c>
      <c r="K257" s="126">
        <v>2</v>
      </c>
      <c r="L257" s="127">
        <v>20.43</v>
      </c>
      <c r="M257" s="127">
        <f>TRUNC(TRUNC(L257 * O12, 2) + L257, 2)</f>
        <v>25.35</v>
      </c>
      <c r="N257" s="127">
        <f t="shared" si="7"/>
        <v>50.7</v>
      </c>
      <c r="O257" s="128">
        <f>N257 / O11</f>
        <v>1.8686851365613533E-5</v>
      </c>
    </row>
    <row r="258" spans="1:15" s="6" customFormat="1" ht="39" customHeight="1" x14ac:dyDescent="0.25">
      <c r="A258" s="125" t="s">
        <v>685</v>
      </c>
      <c r="B258" s="23" t="s">
        <v>686</v>
      </c>
      <c r="C258" s="23" t="s">
        <v>36</v>
      </c>
      <c r="D258" s="23" t="s">
        <v>687</v>
      </c>
      <c r="E258" s="24" t="s">
        <v>38</v>
      </c>
      <c r="F258" s="3">
        <v>39</v>
      </c>
      <c r="G258" s="4">
        <v>8.81</v>
      </c>
      <c r="H258" s="4">
        <f>TRUNC(TRUNC(G258 * J12, 2) + G258, 2)</f>
        <v>10.61</v>
      </c>
      <c r="I258" s="4">
        <f t="shared" si="6"/>
        <v>413.79</v>
      </c>
      <c r="J258" s="5">
        <f>I258 / J11</f>
        <v>1.5414399357863371E-4</v>
      </c>
      <c r="K258" s="126">
        <v>39</v>
      </c>
      <c r="L258" s="127">
        <v>8.58</v>
      </c>
      <c r="M258" s="127">
        <f>TRUNC(TRUNC(L258 * O12, 2) + L258, 2)</f>
        <v>10.64</v>
      </c>
      <c r="N258" s="127">
        <f t="shared" si="7"/>
        <v>414.96</v>
      </c>
      <c r="O258" s="128">
        <f>N258 / O11</f>
        <v>1.5294469117702153E-4</v>
      </c>
    </row>
    <row r="259" spans="1:15" s="6" customFormat="1" ht="39" customHeight="1" x14ac:dyDescent="0.25">
      <c r="A259" s="125" t="s">
        <v>688</v>
      </c>
      <c r="B259" s="23" t="s">
        <v>689</v>
      </c>
      <c r="C259" s="23" t="s">
        <v>36</v>
      </c>
      <c r="D259" s="23" t="s">
        <v>690</v>
      </c>
      <c r="E259" s="24" t="s">
        <v>38</v>
      </c>
      <c r="F259" s="3">
        <v>15</v>
      </c>
      <c r="G259" s="4">
        <v>59.54</v>
      </c>
      <c r="H259" s="4">
        <f>TRUNC(TRUNC(G259 * J12, 2) + G259, 2)</f>
        <v>71.739999999999995</v>
      </c>
      <c r="I259" s="4">
        <f t="shared" si="6"/>
        <v>1076.0999999999999</v>
      </c>
      <c r="J259" s="5">
        <f>I259 / J11</f>
        <v>4.008660225959248E-4</v>
      </c>
      <c r="K259" s="126">
        <v>15</v>
      </c>
      <c r="L259" s="127">
        <v>59.2</v>
      </c>
      <c r="M259" s="127">
        <f>TRUNC(TRUNC(L259 * O12, 2) + L259, 2)</f>
        <v>73.459999999999994</v>
      </c>
      <c r="N259" s="127">
        <f t="shared" si="7"/>
        <v>1101.9000000000001</v>
      </c>
      <c r="O259" s="128">
        <f>N259 / O11</f>
        <v>4.0613494121833439E-4</v>
      </c>
    </row>
    <row r="260" spans="1:15" s="6" customFormat="1" ht="52.05" customHeight="1" x14ac:dyDescent="0.25">
      <c r="A260" s="125" t="s">
        <v>691</v>
      </c>
      <c r="B260" s="23" t="s">
        <v>692</v>
      </c>
      <c r="C260" s="23" t="s">
        <v>36</v>
      </c>
      <c r="D260" s="23" t="s">
        <v>693</v>
      </c>
      <c r="E260" s="24" t="s">
        <v>38</v>
      </c>
      <c r="F260" s="3">
        <v>9</v>
      </c>
      <c r="G260" s="4">
        <v>41.96</v>
      </c>
      <c r="H260" s="4">
        <f>TRUNC(TRUNC(G260 * J12, 2) + G260, 2)</f>
        <v>50.56</v>
      </c>
      <c r="I260" s="4">
        <f t="shared" si="6"/>
        <v>455.04</v>
      </c>
      <c r="J260" s="5">
        <f>I260 / J11</f>
        <v>1.6951033818608831E-4</v>
      </c>
      <c r="K260" s="126">
        <v>9</v>
      </c>
      <c r="L260" s="127">
        <v>41.3</v>
      </c>
      <c r="M260" s="127">
        <f>TRUNC(TRUNC(L260 * O12, 2) + L260, 2)</f>
        <v>51.25</v>
      </c>
      <c r="N260" s="127">
        <f t="shared" si="7"/>
        <v>461.25</v>
      </c>
      <c r="O260" s="128">
        <f>N260 / O11</f>
        <v>1.700061181930817E-4</v>
      </c>
    </row>
    <row r="261" spans="1:15" s="6" customFormat="1" ht="52.05" customHeight="1" x14ac:dyDescent="0.25">
      <c r="A261" s="125" t="s">
        <v>694</v>
      </c>
      <c r="B261" s="23" t="s">
        <v>695</v>
      </c>
      <c r="C261" s="23" t="s">
        <v>36</v>
      </c>
      <c r="D261" s="23" t="s">
        <v>696</v>
      </c>
      <c r="E261" s="24" t="s">
        <v>38</v>
      </c>
      <c r="F261" s="3">
        <v>59</v>
      </c>
      <c r="G261" s="4">
        <v>12.98</v>
      </c>
      <c r="H261" s="4">
        <f>TRUNC(TRUNC(G261 * J12, 2) + G261, 2)</f>
        <v>15.64</v>
      </c>
      <c r="I261" s="4">
        <f t="shared" si="6"/>
        <v>922.76</v>
      </c>
      <c r="J261" s="5">
        <f>I261 / J11</f>
        <v>3.4374419757514694E-4</v>
      </c>
      <c r="K261" s="126">
        <v>59</v>
      </c>
      <c r="L261" s="127">
        <v>12.59</v>
      </c>
      <c r="M261" s="127">
        <f>TRUNC(TRUNC(L261 * O12, 2) + L261, 2)</f>
        <v>15.62</v>
      </c>
      <c r="N261" s="127">
        <f t="shared" si="7"/>
        <v>921.58</v>
      </c>
      <c r="O261" s="128">
        <f>N261 / O11</f>
        <v>3.3967314559215229E-4</v>
      </c>
    </row>
    <row r="262" spans="1:15" s="6" customFormat="1" ht="52.05" customHeight="1" x14ac:dyDescent="0.25">
      <c r="A262" s="125" t="s">
        <v>697</v>
      </c>
      <c r="B262" s="23" t="s">
        <v>698</v>
      </c>
      <c r="C262" s="23" t="s">
        <v>36</v>
      </c>
      <c r="D262" s="23" t="s">
        <v>699</v>
      </c>
      <c r="E262" s="24" t="s">
        <v>38</v>
      </c>
      <c r="F262" s="3">
        <v>29</v>
      </c>
      <c r="G262" s="4">
        <v>10.67</v>
      </c>
      <c r="H262" s="4">
        <f>TRUNC(TRUNC(G262 * J12, 2) + G262, 2)</f>
        <v>12.85</v>
      </c>
      <c r="I262" s="4">
        <f t="shared" si="6"/>
        <v>372.65</v>
      </c>
      <c r="J262" s="5">
        <f>I262 / J11</f>
        <v>1.3881862589013231E-4</v>
      </c>
      <c r="K262" s="126">
        <v>29</v>
      </c>
      <c r="L262" s="127">
        <v>10.28</v>
      </c>
      <c r="M262" s="127">
        <f>TRUNC(TRUNC(L262 * O12, 2) + L262, 2)</f>
        <v>12.75</v>
      </c>
      <c r="N262" s="127">
        <f t="shared" si="7"/>
        <v>369.75</v>
      </c>
      <c r="O262" s="128">
        <f>N262 / O11</f>
        <v>1.3628132726697443E-4</v>
      </c>
    </row>
    <row r="263" spans="1:15" s="6" customFormat="1" ht="52.05" customHeight="1" x14ac:dyDescent="0.25">
      <c r="A263" s="125" t="s">
        <v>700</v>
      </c>
      <c r="B263" s="23" t="s">
        <v>701</v>
      </c>
      <c r="C263" s="23" t="s">
        <v>36</v>
      </c>
      <c r="D263" s="23" t="s">
        <v>702</v>
      </c>
      <c r="E263" s="24" t="s">
        <v>38</v>
      </c>
      <c r="F263" s="3">
        <v>28</v>
      </c>
      <c r="G263" s="4">
        <v>16.05</v>
      </c>
      <c r="H263" s="4">
        <f>TRUNC(TRUNC(G263 * J12, 2) + G263, 2)</f>
        <v>19.34</v>
      </c>
      <c r="I263" s="4">
        <f t="shared" si="6"/>
        <v>541.52</v>
      </c>
      <c r="J263" s="5">
        <f>I263 / J11</f>
        <v>2.0172564683221375E-4</v>
      </c>
      <c r="K263" s="126">
        <v>28</v>
      </c>
      <c r="L263" s="127">
        <v>15.62</v>
      </c>
      <c r="M263" s="127">
        <f>TRUNC(TRUNC(L263 * O12, 2) + L263, 2)</f>
        <v>19.38</v>
      </c>
      <c r="N263" s="127">
        <f t="shared" si="7"/>
        <v>542.64</v>
      </c>
      <c r="O263" s="128">
        <f>N263 / O11</f>
        <v>2.0000459615456662E-4</v>
      </c>
    </row>
    <row r="264" spans="1:15" s="6" customFormat="1" ht="52.05" customHeight="1" x14ac:dyDescent="0.25">
      <c r="A264" s="125" t="s">
        <v>703</v>
      </c>
      <c r="B264" s="23" t="s">
        <v>704</v>
      </c>
      <c r="C264" s="23" t="s">
        <v>36</v>
      </c>
      <c r="D264" s="23" t="s">
        <v>705</v>
      </c>
      <c r="E264" s="24" t="s">
        <v>38</v>
      </c>
      <c r="F264" s="3">
        <v>6</v>
      </c>
      <c r="G264" s="4">
        <v>23.63</v>
      </c>
      <c r="H264" s="4">
        <f>TRUNC(TRUNC(G264 * J12, 2) + G264, 2)</f>
        <v>28.47</v>
      </c>
      <c r="I264" s="4">
        <f t="shared" si="6"/>
        <v>170.82</v>
      </c>
      <c r="J264" s="5">
        <f>I264 / J11</f>
        <v>6.3633429959888377E-5</v>
      </c>
      <c r="K264" s="126">
        <v>6</v>
      </c>
      <c r="L264" s="127">
        <v>23.12</v>
      </c>
      <c r="M264" s="127">
        <f>TRUNC(TRUNC(L264 * O12, 2) + L264, 2)</f>
        <v>28.69</v>
      </c>
      <c r="N264" s="127">
        <f t="shared" si="7"/>
        <v>172.14</v>
      </c>
      <c r="O264" s="128">
        <f>N264 / O11</f>
        <v>6.3446836175083102E-5</v>
      </c>
    </row>
    <row r="265" spans="1:15" s="6" customFormat="1" ht="52.05" customHeight="1" x14ac:dyDescent="0.25">
      <c r="A265" s="125" t="s">
        <v>706</v>
      </c>
      <c r="B265" s="23" t="s">
        <v>707</v>
      </c>
      <c r="C265" s="23" t="s">
        <v>36</v>
      </c>
      <c r="D265" s="23" t="s">
        <v>708</v>
      </c>
      <c r="E265" s="24" t="s">
        <v>38</v>
      </c>
      <c r="F265" s="3">
        <v>4</v>
      </c>
      <c r="G265" s="4">
        <v>15.42</v>
      </c>
      <c r="H265" s="4">
        <f>TRUNC(TRUNC(G265 * J12, 2) + G265, 2)</f>
        <v>18.579999999999998</v>
      </c>
      <c r="I265" s="4">
        <f t="shared" si="6"/>
        <v>74.319999999999993</v>
      </c>
      <c r="J265" s="5">
        <f>I265 / J11</f>
        <v>2.768549651457033E-5</v>
      </c>
      <c r="K265" s="126">
        <v>4</v>
      </c>
      <c r="L265" s="127">
        <v>14.99</v>
      </c>
      <c r="M265" s="127">
        <f>TRUNC(TRUNC(L265 * O12, 2) + L265, 2)</f>
        <v>18.600000000000001</v>
      </c>
      <c r="N265" s="127">
        <f t="shared" si="7"/>
        <v>74.400000000000006</v>
      </c>
      <c r="O265" s="128">
        <f>N265 / O11</f>
        <v>2.7422125080900335E-5</v>
      </c>
    </row>
    <row r="266" spans="1:15" s="6" customFormat="1" ht="52.05" customHeight="1" x14ac:dyDescent="0.25">
      <c r="A266" s="125" t="s">
        <v>709</v>
      </c>
      <c r="B266" s="23" t="s">
        <v>710</v>
      </c>
      <c r="C266" s="23" t="s">
        <v>36</v>
      </c>
      <c r="D266" s="23" t="s">
        <v>711</v>
      </c>
      <c r="E266" s="24" t="s">
        <v>38</v>
      </c>
      <c r="F266" s="3">
        <v>38</v>
      </c>
      <c r="G266" s="4">
        <v>10.47</v>
      </c>
      <c r="H266" s="4">
        <f>TRUNC(TRUNC(G266 * J12, 2) + G266, 2)</f>
        <v>12.61</v>
      </c>
      <c r="I266" s="4">
        <f t="shared" si="6"/>
        <v>479.18</v>
      </c>
      <c r="J266" s="5">
        <f>I266 / J11</f>
        <v>1.7850290930909328E-4</v>
      </c>
      <c r="K266" s="126">
        <v>38</v>
      </c>
      <c r="L266" s="127">
        <v>10.08</v>
      </c>
      <c r="M266" s="127">
        <f>TRUNC(TRUNC(L266 * O12, 2) + L266, 2)</f>
        <v>12.5</v>
      </c>
      <c r="N266" s="127">
        <f t="shared" si="7"/>
        <v>475</v>
      </c>
      <c r="O266" s="128">
        <f>N266 / O11</f>
        <v>1.750740512557481E-4</v>
      </c>
    </row>
    <row r="267" spans="1:15" s="6" customFormat="1" ht="52.05" customHeight="1" x14ac:dyDescent="0.25">
      <c r="A267" s="125" t="s">
        <v>712</v>
      </c>
      <c r="B267" s="23" t="s">
        <v>713</v>
      </c>
      <c r="C267" s="23" t="s">
        <v>36</v>
      </c>
      <c r="D267" s="23" t="s">
        <v>714</v>
      </c>
      <c r="E267" s="24" t="s">
        <v>38</v>
      </c>
      <c r="F267" s="3">
        <v>9</v>
      </c>
      <c r="G267" s="4">
        <v>41.8</v>
      </c>
      <c r="H267" s="4">
        <f>TRUNC(TRUNC(G267 * J12, 2) + G267, 2)</f>
        <v>50.36</v>
      </c>
      <c r="I267" s="4">
        <f t="shared" si="6"/>
        <v>453.24</v>
      </c>
      <c r="J267" s="5">
        <f>I267 / J11</f>
        <v>1.6883980678503575E-4</v>
      </c>
      <c r="K267" s="126">
        <v>9</v>
      </c>
      <c r="L267" s="127">
        <v>41.09</v>
      </c>
      <c r="M267" s="127">
        <f>TRUNC(TRUNC(L267 * O12, 2) + L267, 2)</f>
        <v>50.99</v>
      </c>
      <c r="N267" s="127">
        <f t="shared" si="7"/>
        <v>458.91</v>
      </c>
      <c r="O267" s="128">
        <f>N267 / O11</f>
        <v>1.6914364813005339E-4</v>
      </c>
    </row>
    <row r="268" spans="1:15" s="6" customFormat="1" ht="52.05" customHeight="1" x14ac:dyDescent="0.25">
      <c r="A268" s="125" t="s">
        <v>715</v>
      </c>
      <c r="B268" s="23" t="s">
        <v>716</v>
      </c>
      <c r="C268" s="23" t="s">
        <v>36</v>
      </c>
      <c r="D268" s="23" t="s">
        <v>717</v>
      </c>
      <c r="E268" s="24" t="s">
        <v>38</v>
      </c>
      <c r="F268" s="3">
        <v>1</v>
      </c>
      <c r="G268" s="4">
        <v>46.41</v>
      </c>
      <c r="H268" s="4">
        <f>TRUNC(TRUNC(G268 * J12, 2) + G268, 2)</f>
        <v>55.92</v>
      </c>
      <c r="I268" s="4">
        <f t="shared" si="6"/>
        <v>55.92</v>
      </c>
      <c r="J268" s="5">
        <f>I268 / J11</f>
        <v>2.0831175526033006E-5</v>
      </c>
      <c r="K268" s="126">
        <v>1</v>
      </c>
      <c r="L268" s="127">
        <v>45.67</v>
      </c>
      <c r="M268" s="127">
        <f>TRUNC(TRUNC(L268 * O12, 2) + L268, 2)</f>
        <v>56.67</v>
      </c>
      <c r="N268" s="127">
        <f t="shared" si="7"/>
        <v>56.67</v>
      </c>
      <c r="O268" s="128">
        <f>N268 / O11</f>
        <v>2.088725575718578E-5</v>
      </c>
    </row>
    <row r="269" spans="1:15" s="6" customFormat="1" ht="52.05" customHeight="1" x14ac:dyDescent="0.25">
      <c r="A269" s="125" t="s">
        <v>718</v>
      </c>
      <c r="B269" s="23" t="s">
        <v>719</v>
      </c>
      <c r="C269" s="23" t="s">
        <v>36</v>
      </c>
      <c r="D269" s="23" t="s">
        <v>720</v>
      </c>
      <c r="E269" s="24" t="s">
        <v>38</v>
      </c>
      <c r="F269" s="3">
        <v>7</v>
      </c>
      <c r="G269" s="4">
        <v>15.09</v>
      </c>
      <c r="H269" s="4">
        <f>TRUNC(TRUNC(G269 * J12, 2) + G269, 2)</f>
        <v>18.18</v>
      </c>
      <c r="I269" s="4">
        <f t="shared" si="6"/>
        <v>127.26</v>
      </c>
      <c r="J269" s="5">
        <f>I269 / J11</f>
        <v>4.7406570054416316E-5</v>
      </c>
      <c r="K269" s="126">
        <v>7</v>
      </c>
      <c r="L269" s="127">
        <v>14.58</v>
      </c>
      <c r="M269" s="127">
        <f>TRUNC(TRUNC(L269 * O12, 2) + L269, 2)</f>
        <v>18.09</v>
      </c>
      <c r="N269" s="127">
        <f t="shared" si="7"/>
        <v>126.63</v>
      </c>
      <c r="O269" s="128">
        <f>N269 / O11</f>
        <v>4.6672899180032383E-5</v>
      </c>
    </row>
    <row r="270" spans="1:15" s="6" customFormat="1" ht="52.05" customHeight="1" x14ac:dyDescent="0.25">
      <c r="A270" s="125" t="s">
        <v>721</v>
      </c>
      <c r="B270" s="23" t="s">
        <v>722</v>
      </c>
      <c r="C270" s="23" t="s">
        <v>36</v>
      </c>
      <c r="D270" s="23" t="s">
        <v>723</v>
      </c>
      <c r="E270" s="24" t="s">
        <v>38</v>
      </c>
      <c r="F270" s="3">
        <v>1</v>
      </c>
      <c r="G270" s="4">
        <v>26.42</v>
      </c>
      <c r="H270" s="4">
        <f>TRUNC(TRUNC(G270 * J12, 2) + G270, 2)</f>
        <v>31.83</v>
      </c>
      <c r="I270" s="4">
        <f t="shared" ref="I270:I333" si="8">TRUNC(F270 * H270,2)</f>
        <v>31.83</v>
      </c>
      <c r="J270" s="5">
        <f>I270 / J11</f>
        <v>1.1857230275279515E-5</v>
      </c>
      <c r="K270" s="126">
        <v>1</v>
      </c>
      <c r="L270" s="127">
        <v>25.86</v>
      </c>
      <c r="M270" s="127">
        <f>TRUNC(TRUNC(L270 * O12, 2) + L270, 2)</f>
        <v>32.090000000000003</v>
      </c>
      <c r="N270" s="127">
        <f t="shared" ref="N270:N333" si="9">TRUNC(K270 * M270,2)</f>
        <v>32.090000000000003</v>
      </c>
      <c r="O270" s="128">
        <f>N270 / O11</f>
        <v>1.182763432588833E-5</v>
      </c>
    </row>
    <row r="271" spans="1:15" s="6" customFormat="1" ht="52.05" customHeight="1" x14ac:dyDescent="0.25">
      <c r="A271" s="125" t="s">
        <v>724</v>
      </c>
      <c r="B271" s="23" t="s">
        <v>725</v>
      </c>
      <c r="C271" s="23" t="s">
        <v>36</v>
      </c>
      <c r="D271" s="23" t="s">
        <v>726</v>
      </c>
      <c r="E271" s="24" t="s">
        <v>38</v>
      </c>
      <c r="F271" s="3">
        <v>3</v>
      </c>
      <c r="G271" s="4">
        <v>29.13</v>
      </c>
      <c r="H271" s="4">
        <f>TRUNC(TRUNC(G271 * J12, 2) + G271, 2)</f>
        <v>35.1</v>
      </c>
      <c r="I271" s="4">
        <f t="shared" si="8"/>
        <v>105.3</v>
      </c>
      <c r="J271" s="5">
        <f>I271 / J11</f>
        <v>3.9226086961575026E-5</v>
      </c>
      <c r="K271" s="126">
        <v>3</v>
      </c>
      <c r="L271" s="127">
        <v>28.74</v>
      </c>
      <c r="M271" s="127">
        <f>TRUNC(TRUNC(L271 * O12, 2) + L271, 2)</f>
        <v>35.659999999999997</v>
      </c>
      <c r="N271" s="127">
        <f t="shared" si="9"/>
        <v>106.98</v>
      </c>
      <c r="O271" s="128">
        <f>N271 / O11</f>
        <v>3.9430362112294591E-5</v>
      </c>
    </row>
    <row r="272" spans="1:15" s="6" customFormat="1" ht="52.05" customHeight="1" x14ac:dyDescent="0.25">
      <c r="A272" s="125" t="s">
        <v>727</v>
      </c>
      <c r="B272" s="23" t="s">
        <v>728</v>
      </c>
      <c r="C272" s="23" t="s">
        <v>36</v>
      </c>
      <c r="D272" s="23" t="s">
        <v>729</v>
      </c>
      <c r="E272" s="24" t="s">
        <v>38</v>
      </c>
      <c r="F272" s="3">
        <v>5</v>
      </c>
      <c r="G272" s="4">
        <v>39.799999999999997</v>
      </c>
      <c r="H272" s="4">
        <f>TRUNC(TRUNC(G272 * J12, 2) + G272, 2)</f>
        <v>47.95</v>
      </c>
      <c r="I272" s="4">
        <f t="shared" si="8"/>
        <v>239.75</v>
      </c>
      <c r="J272" s="5">
        <f>I272 / J11</f>
        <v>8.9311057445751307E-5</v>
      </c>
      <c r="K272" s="126">
        <v>5</v>
      </c>
      <c r="L272" s="127">
        <v>39.119999999999997</v>
      </c>
      <c r="M272" s="127">
        <f>TRUNC(TRUNC(L272 * O12, 2) + L272, 2)</f>
        <v>48.54</v>
      </c>
      <c r="N272" s="127">
        <f t="shared" si="9"/>
        <v>242.7</v>
      </c>
      <c r="O272" s="128">
        <f>N272 / O11</f>
        <v>8.9453625767936965E-5</v>
      </c>
    </row>
    <row r="273" spans="1:15" s="6" customFormat="1" ht="39" customHeight="1" x14ac:dyDescent="0.25">
      <c r="A273" s="125" t="s">
        <v>730</v>
      </c>
      <c r="B273" s="23" t="s">
        <v>731</v>
      </c>
      <c r="C273" s="23" t="s">
        <v>36</v>
      </c>
      <c r="D273" s="23" t="s">
        <v>732</v>
      </c>
      <c r="E273" s="24" t="s">
        <v>38</v>
      </c>
      <c r="F273" s="3">
        <v>5</v>
      </c>
      <c r="G273" s="4">
        <v>18.25</v>
      </c>
      <c r="H273" s="4">
        <f>TRUNC(TRUNC(G273 * J12, 2) + G273, 2)</f>
        <v>21.99</v>
      </c>
      <c r="I273" s="4">
        <f t="shared" si="8"/>
        <v>109.95</v>
      </c>
      <c r="J273" s="5">
        <f>I273 / J11</f>
        <v>4.0958293080960817E-5</v>
      </c>
      <c r="K273" s="126">
        <v>5</v>
      </c>
      <c r="L273" s="127">
        <v>18.09</v>
      </c>
      <c r="M273" s="127">
        <f>TRUNC(TRUNC(L273 * O12, 2) + L273, 2)</f>
        <v>22.44</v>
      </c>
      <c r="N273" s="127">
        <f t="shared" si="9"/>
        <v>112.2</v>
      </c>
      <c r="O273" s="128">
        <f>N273 / O11</f>
        <v>4.1354333791357765E-5</v>
      </c>
    </row>
    <row r="274" spans="1:15" s="6" customFormat="1" ht="39" customHeight="1" x14ac:dyDescent="0.25">
      <c r="A274" s="125" t="s">
        <v>733</v>
      </c>
      <c r="B274" s="23" t="s">
        <v>734</v>
      </c>
      <c r="C274" s="23" t="s">
        <v>20</v>
      </c>
      <c r="D274" s="23" t="s">
        <v>735</v>
      </c>
      <c r="E274" s="24" t="s">
        <v>77</v>
      </c>
      <c r="F274" s="3">
        <v>157.4</v>
      </c>
      <c r="G274" s="4">
        <v>120.06</v>
      </c>
      <c r="H274" s="4">
        <f>TRUNC(TRUNC(G274 * J12, 2) + G274, 2)</f>
        <v>144.66999999999999</v>
      </c>
      <c r="I274" s="4">
        <f t="shared" si="8"/>
        <v>22771.05</v>
      </c>
      <c r="J274" s="5">
        <f>I274 / J11</f>
        <v>8.4826133666322211E-3</v>
      </c>
      <c r="K274" s="126">
        <v>157.4</v>
      </c>
      <c r="L274" s="127">
        <v>116.71</v>
      </c>
      <c r="M274" s="127">
        <f>TRUNC(TRUNC(L274 * O12, 2) + L274, 2)</f>
        <v>144.83000000000001</v>
      </c>
      <c r="N274" s="127">
        <f t="shared" si="9"/>
        <v>22796.240000000002</v>
      </c>
      <c r="O274" s="128">
        <f>N274 / O11</f>
        <v>8.402168610943863E-3</v>
      </c>
    </row>
    <row r="275" spans="1:15" s="6" customFormat="1" ht="39" customHeight="1" x14ac:dyDescent="0.25">
      <c r="A275" s="125" t="s">
        <v>736</v>
      </c>
      <c r="B275" s="23" t="s">
        <v>737</v>
      </c>
      <c r="C275" s="23" t="s">
        <v>20</v>
      </c>
      <c r="D275" s="23" t="s">
        <v>738</v>
      </c>
      <c r="E275" s="24" t="s">
        <v>77</v>
      </c>
      <c r="F275" s="3">
        <v>85.3</v>
      </c>
      <c r="G275" s="4">
        <v>60.06</v>
      </c>
      <c r="H275" s="4">
        <f>TRUNC(TRUNC(G275 * J12, 2) + G275, 2)</f>
        <v>72.37</v>
      </c>
      <c r="I275" s="4">
        <f t="shared" si="8"/>
        <v>6173.16</v>
      </c>
      <c r="J275" s="5">
        <f>I275 / J11</f>
        <v>2.299609790956472E-3</v>
      </c>
      <c r="K275" s="126">
        <v>85.3</v>
      </c>
      <c r="L275" s="127">
        <v>58.24</v>
      </c>
      <c r="M275" s="127">
        <f>TRUNC(TRUNC(L275 * O12, 2) + L275, 2)</f>
        <v>72.27</v>
      </c>
      <c r="N275" s="127">
        <f t="shared" si="9"/>
        <v>6164.63</v>
      </c>
      <c r="O275" s="128">
        <f>N275 / O11</f>
        <v>2.2721405233530998E-3</v>
      </c>
    </row>
    <row r="276" spans="1:15" s="6" customFormat="1" ht="39" customHeight="1" x14ac:dyDescent="0.25">
      <c r="A276" s="125" t="s">
        <v>739</v>
      </c>
      <c r="B276" s="23" t="s">
        <v>740</v>
      </c>
      <c r="C276" s="23" t="s">
        <v>20</v>
      </c>
      <c r="D276" s="23" t="s">
        <v>741</v>
      </c>
      <c r="E276" s="24" t="s">
        <v>77</v>
      </c>
      <c r="F276" s="3">
        <v>47</v>
      </c>
      <c r="G276" s="4">
        <v>108.28</v>
      </c>
      <c r="H276" s="4">
        <f>TRUNC(TRUNC(G276 * J12, 2) + G276, 2)</f>
        <v>130.47</v>
      </c>
      <c r="I276" s="4">
        <f t="shared" si="8"/>
        <v>6132.09</v>
      </c>
      <c r="J276" s="5">
        <f>I276 / J11</f>
        <v>2.2843104994891227E-3</v>
      </c>
      <c r="K276" s="126">
        <v>47</v>
      </c>
      <c r="L276" s="127">
        <v>104.93</v>
      </c>
      <c r="M276" s="127">
        <f>TRUNC(TRUNC(L276 * O12, 2) + L276, 2)</f>
        <v>130.21</v>
      </c>
      <c r="N276" s="127">
        <f t="shared" si="9"/>
        <v>6119.87</v>
      </c>
      <c r="O276" s="128">
        <f>N276 / O11</f>
        <v>2.255643019070558E-3</v>
      </c>
    </row>
    <row r="277" spans="1:15" s="6" customFormat="1" ht="25.95" customHeight="1" x14ac:dyDescent="0.25">
      <c r="A277" s="125" t="s">
        <v>742</v>
      </c>
      <c r="B277" s="23" t="s">
        <v>743</v>
      </c>
      <c r="C277" s="23" t="s">
        <v>20</v>
      </c>
      <c r="D277" s="23" t="s">
        <v>744</v>
      </c>
      <c r="E277" s="24" t="s">
        <v>77</v>
      </c>
      <c r="F277" s="3">
        <v>48.9</v>
      </c>
      <c r="G277" s="4">
        <v>50.91</v>
      </c>
      <c r="H277" s="4">
        <f>TRUNC(TRUNC(G277 * J12, 2) + G277, 2)</f>
        <v>61.34</v>
      </c>
      <c r="I277" s="4">
        <f t="shared" si="8"/>
        <v>2999.52</v>
      </c>
      <c r="J277" s="5">
        <f>I277 / J11</f>
        <v>1.1173735267139934E-3</v>
      </c>
      <c r="K277" s="126">
        <v>48.9</v>
      </c>
      <c r="L277" s="127">
        <v>49.39</v>
      </c>
      <c r="M277" s="127">
        <f>TRUNC(TRUNC(L277 * O12, 2) + L277, 2)</f>
        <v>61.29</v>
      </c>
      <c r="N277" s="127">
        <f t="shared" si="9"/>
        <v>2997.08</v>
      </c>
      <c r="O277" s="128">
        <f>N277 / O11</f>
        <v>1.1046546053422683E-3</v>
      </c>
    </row>
    <row r="278" spans="1:15" s="6" customFormat="1" ht="39" customHeight="1" x14ac:dyDescent="0.25">
      <c r="A278" s="125" t="s">
        <v>745</v>
      </c>
      <c r="B278" s="23" t="s">
        <v>746</v>
      </c>
      <c r="C278" s="23" t="s">
        <v>20</v>
      </c>
      <c r="D278" s="23" t="s">
        <v>747</v>
      </c>
      <c r="E278" s="24" t="s">
        <v>77</v>
      </c>
      <c r="F278" s="3">
        <v>22.8</v>
      </c>
      <c r="G278" s="4">
        <v>40.56</v>
      </c>
      <c r="H278" s="4">
        <f>TRUNC(TRUNC(G278 * J12, 2) + G278, 2)</f>
        <v>48.87</v>
      </c>
      <c r="I278" s="4">
        <f t="shared" si="8"/>
        <v>1114.23</v>
      </c>
      <c r="J278" s="5">
        <f>I278 / J11</f>
        <v>4.1507011277488835E-4</v>
      </c>
      <c r="K278" s="126">
        <v>22.8</v>
      </c>
      <c r="L278" s="127">
        <v>39.04</v>
      </c>
      <c r="M278" s="127">
        <f>TRUNC(TRUNC(L278 * O12, 2) + L278, 2)</f>
        <v>48.44</v>
      </c>
      <c r="N278" s="127">
        <f t="shared" si="9"/>
        <v>1104.43</v>
      </c>
      <c r="O278" s="128">
        <f>N278 / O11</f>
        <v>4.0706744090186498E-4</v>
      </c>
    </row>
    <row r="279" spans="1:15" s="6" customFormat="1" ht="39" customHeight="1" x14ac:dyDescent="0.25">
      <c r="A279" s="125" t="s">
        <v>748</v>
      </c>
      <c r="B279" s="23" t="s">
        <v>749</v>
      </c>
      <c r="C279" s="23" t="s">
        <v>20</v>
      </c>
      <c r="D279" s="23" t="s">
        <v>750</v>
      </c>
      <c r="E279" s="24" t="s">
        <v>77</v>
      </c>
      <c r="F279" s="3">
        <v>1.5</v>
      </c>
      <c r="G279" s="4">
        <v>49.55</v>
      </c>
      <c r="H279" s="4">
        <f>TRUNC(TRUNC(G279 * J12, 2) + G279, 2)</f>
        <v>59.7</v>
      </c>
      <c r="I279" s="4">
        <f t="shared" si="8"/>
        <v>89.55</v>
      </c>
      <c r="J279" s="5">
        <f>I279 / J11</f>
        <v>3.3358937202365087E-5</v>
      </c>
      <c r="K279" s="126">
        <v>1.5</v>
      </c>
      <c r="L279" s="127">
        <v>48.03</v>
      </c>
      <c r="M279" s="127">
        <f>TRUNC(TRUNC(L279 * O12, 2) + L279, 2)</f>
        <v>59.6</v>
      </c>
      <c r="N279" s="127">
        <f t="shared" si="9"/>
        <v>89.4</v>
      </c>
      <c r="O279" s="128">
        <f>N279 / O11</f>
        <v>3.2950779331081854E-5</v>
      </c>
    </row>
    <row r="280" spans="1:15" s="6" customFormat="1" ht="25.95" customHeight="1" x14ac:dyDescent="0.25">
      <c r="A280" s="125" t="s">
        <v>751</v>
      </c>
      <c r="B280" s="23" t="s">
        <v>752</v>
      </c>
      <c r="C280" s="23" t="s">
        <v>20</v>
      </c>
      <c r="D280" s="23" t="s">
        <v>753</v>
      </c>
      <c r="E280" s="24" t="s">
        <v>38</v>
      </c>
      <c r="F280" s="3">
        <v>9</v>
      </c>
      <c r="G280" s="4">
        <v>27.59</v>
      </c>
      <c r="H280" s="4">
        <f>TRUNC(TRUNC(G280 * J12, 2) + G280, 2)</f>
        <v>33.24</v>
      </c>
      <c r="I280" s="4">
        <f t="shared" si="8"/>
        <v>299.16000000000003</v>
      </c>
      <c r="J280" s="5">
        <f>I280 / J11</f>
        <v>1.1144231885493624E-4</v>
      </c>
      <c r="K280" s="126">
        <v>9</v>
      </c>
      <c r="L280" s="127">
        <v>26.91</v>
      </c>
      <c r="M280" s="127">
        <f>TRUNC(TRUNC(L280 * O12, 2) + L280, 2)</f>
        <v>33.39</v>
      </c>
      <c r="N280" s="127">
        <f t="shared" si="9"/>
        <v>300.51</v>
      </c>
      <c r="O280" s="128">
        <f>N280 / O11</f>
        <v>1.1076105924813654E-4</v>
      </c>
    </row>
    <row r="281" spans="1:15" s="6" customFormat="1" ht="39" customHeight="1" x14ac:dyDescent="0.25">
      <c r="A281" s="125" t="s">
        <v>754</v>
      </c>
      <c r="B281" s="23" t="s">
        <v>584</v>
      </c>
      <c r="C281" s="23" t="s">
        <v>36</v>
      </c>
      <c r="D281" s="23" t="s">
        <v>585</v>
      </c>
      <c r="E281" s="24" t="s">
        <v>38</v>
      </c>
      <c r="F281" s="3">
        <v>17</v>
      </c>
      <c r="G281" s="4">
        <v>7.63</v>
      </c>
      <c r="H281" s="4">
        <f>TRUNC(TRUNC(G281 * J12, 2) + G281, 2)</f>
        <v>9.19</v>
      </c>
      <c r="I281" s="4">
        <f t="shared" si="8"/>
        <v>156.22999999999999</v>
      </c>
      <c r="J281" s="5">
        <f>I281 / J11</f>
        <v>5.8198400436912308E-5</v>
      </c>
      <c r="K281" s="126">
        <v>17</v>
      </c>
      <c r="L281" s="127">
        <v>7.34</v>
      </c>
      <c r="M281" s="127">
        <f>TRUNC(TRUNC(L281 * O12, 2) + L281, 2)</f>
        <v>9.1</v>
      </c>
      <c r="N281" s="127">
        <f t="shared" si="9"/>
        <v>154.69999999999999</v>
      </c>
      <c r="O281" s="128">
        <f>N281 / O11</f>
        <v>5.7018854166872062E-5</v>
      </c>
    </row>
    <row r="282" spans="1:15" s="6" customFormat="1" ht="39" customHeight="1" x14ac:dyDescent="0.25">
      <c r="A282" s="125" t="s">
        <v>755</v>
      </c>
      <c r="B282" s="23" t="s">
        <v>756</v>
      </c>
      <c r="C282" s="23" t="s">
        <v>36</v>
      </c>
      <c r="D282" s="23" t="s">
        <v>757</v>
      </c>
      <c r="E282" s="24" t="s">
        <v>38</v>
      </c>
      <c r="F282" s="3">
        <v>17</v>
      </c>
      <c r="G282" s="4">
        <v>11.43</v>
      </c>
      <c r="H282" s="4">
        <f>TRUNC(TRUNC(G282 * J12, 2) + G282, 2)</f>
        <v>13.77</v>
      </c>
      <c r="I282" s="4">
        <f t="shared" si="8"/>
        <v>234.09</v>
      </c>
      <c r="J282" s="5">
        <f>I282 / J11</f>
        <v>8.7202608706886026E-5</v>
      </c>
      <c r="K282" s="126">
        <v>17</v>
      </c>
      <c r="L282" s="127">
        <v>11.1</v>
      </c>
      <c r="M282" s="127">
        <f>TRUNC(TRUNC(L282 * O12, 2) + L282, 2)</f>
        <v>13.77</v>
      </c>
      <c r="N282" s="127">
        <f t="shared" si="9"/>
        <v>234.09</v>
      </c>
      <c r="O282" s="128">
        <f>N282 / O11</f>
        <v>8.6280178228332789E-5</v>
      </c>
    </row>
    <row r="283" spans="1:15" s="6" customFormat="1" ht="39" customHeight="1" x14ac:dyDescent="0.25">
      <c r="A283" s="125" t="s">
        <v>758</v>
      </c>
      <c r="B283" s="23" t="s">
        <v>602</v>
      </c>
      <c r="C283" s="23" t="s">
        <v>36</v>
      </c>
      <c r="D283" s="23" t="s">
        <v>603</v>
      </c>
      <c r="E283" s="24" t="s">
        <v>38</v>
      </c>
      <c r="F283" s="3">
        <v>17</v>
      </c>
      <c r="G283" s="4">
        <v>13.97</v>
      </c>
      <c r="H283" s="4">
        <f>TRUNC(TRUNC(G283 * J12, 2) + G283, 2)</f>
        <v>16.829999999999998</v>
      </c>
      <c r="I283" s="4">
        <f t="shared" si="8"/>
        <v>286.11</v>
      </c>
      <c r="J283" s="5">
        <f>I283 / J11</f>
        <v>1.0658096619730513E-4</v>
      </c>
      <c r="K283" s="126">
        <v>17</v>
      </c>
      <c r="L283" s="127">
        <v>13.66</v>
      </c>
      <c r="M283" s="127">
        <f>TRUNC(TRUNC(L283 * O12, 2) + L283, 2)</f>
        <v>16.95</v>
      </c>
      <c r="N283" s="127">
        <f t="shared" si="9"/>
        <v>288.14999999999998</v>
      </c>
      <c r="O283" s="128">
        <f>N283 / O11</f>
        <v>1.0620544814598697E-4</v>
      </c>
    </row>
    <row r="284" spans="1:15" s="6" customFormat="1" ht="39" customHeight="1" x14ac:dyDescent="0.25">
      <c r="A284" s="125" t="s">
        <v>759</v>
      </c>
      <c r="B284" s="23" t="s">
        <v>760</v>
      </c>
      <c r="C284" s="23" t="s">
        <v>36</v>
      </c>
      <c r="D284" s="23" t="s">
        <v>761</v>
      </c>
      <c r="E284" s="24" t="s">
        <v>38</v>
      </c>
      <c r="F284" s="3">
        <v>34</v>
      </c>
      <c r="G284" s="4">
        <v>9.2799999999999994</v>
      </c>
      <c r="H284" s="4">
        <f>TRUNC(TRUNC(G284 * J12, 2) + G284, 2)</f>
        <v>11.18</v>
      </c>
      <c r="I284" s="4">
        <f t="shared" si="8"/>
        <v>380.12</v>
      </c>
      <c r="J284" s="5">
        <f>I284 / J11</f>
        <v>1.4160133120450047E-4</v>
      </c>
      <c r="K284" s="126">
        <v>34</v>
      </c>
      <c r="L284" s="127">
        <v>8.8699999999999992</v>
      </c>
      <c r="M284" s="127">
        <f>TRUNC(TRUNC(L284 * O12, 2) + L284, 2)</f>
        <v>11</v>
      </c>
      <c r="N284" s="127">
        <f t="shared" si="9"/>
        <v>374</v>
      </c>
      <c r="O284" s="128">
        <f>N284 / O11</f>
        <v>1.3784777930452586E-4</v>
      </c>
    </row>
    <row r="285" spans="1:15" s="6" customFormat="1" ht="39" customHeight="1" x14ac:dyDescent="0.25">
      <c r="A285" s="125" t="s">
        <v>762</v>
      </c>
      <c r="B285" s="23" t="s">
        <v>611</v>
      </c>
      <c r="C285" s="23" t="s">
        <v>36</v>
      </c>
      <c r="D285" s="23" t="s">
        <v>612</v>
      </c>
      <c r="E285" s="24" t="s">
        <v>77</v>
      </c>
      <c r="F285" s="3">
        <v>102</v>
      </c>
      <c r="G285" s="4">
        <v>25.6</v>
      </c>
      <c r="H285" s="4">
        <f>TRUNC(TRUNC(G285 * J12, 2) + G285, 2)</f>
        <v>30.84</v>
      </c>
      <c r="I285" s="4">
        <f t="shared" si="8"/>
        <v>3145.68</v>
      </c>
      <c r="J285" s="5">
        <f>I285 / J11</f>
        <v>1.1718206764794617E-3</v>
      </c>
      <c r="K285" s="126">
        <v>102</v>
      </c>
      <c r="L285" s="127">
        <v>24.45</v>
      </c>
      <c r="M285" s="127">
        <f>TRUNC(TRUNC(L285 * O12, 2) + L285, 2)</f>
        <v>30.34</v>
      </c>
      <c r="N285" s="127">
        <f t="shared" si="9"/>
        <v>3094.68</v>
      </c>
      <c r="O285" s="128">
        <f>N285 / O11</f>
        <v>1.1406277156634495E-3</v>
      </c>
    </row>
    <row r="286" spans="1:15" s="6" customFormat="1" ht="24" customHeight="1" thickBot="1" x14ac:dyDescent="0.3">
      <c r="A286" s="129" t="s">
        <v>763</v>
      </c>
      <c r="B286" s="90" t="s">
        <v>764</v>
      </c>
      <c r="C286" s="90" t="s">
        <v>20</v>
      </c>
      <c r="D286" s="90" t="s">
        <v>765</v>
      </c>
      <c r="E286" s="91" t="s">
        <v>38</v>
      </c>
      <c r="F286" s="92">
        <v>1</v>
      </c>
      <c r="G286" s="93">
        <v>490.43</v>
      </c>
      <c r="H286" s="93">
        <f>TRUNC(TRUNC(G286 * J12, 2) + G286, 2)</f>
        <v>590.96</v>
      </c>
      <c r="I286" s="93">
        <f t="shared" si="8"/>
        <v>590.96</v>
      </c>
      <c r="J286" s="94">
        <f>I286 / J11</f>
        <v>2.2014290931445755E-4</v>
      </c>
      <c r="K286" s="95">
        <v>1</v>
      </c>
      <c r="L286" s="96">
        <v>487.53</v>
      </c>
      <c r="M286" s="96">
        <f>TRUNC(TRUNC(L286 * O12, 2) + L286, 2)</f>
        <v>605.02</v>
      </c>
      <c r="N286" s="96">
        <f t="shared" si="9"/>
        <v>605.02</v>
      </c>
      <c r="O286" s="130">
        <f>N286 / O11</f>
        <v>2.229964262963215E-4</v>
      </c>
    </row>
    <row r="287" spans="1:15" ht="24" customHeight="1" thickBot="1" x14ac:dyDescent="0.3">
      <c r="A287" s="42" t="s">
        <v>766</v>
      </c>
      <c r="B287" s="43" t="s">
        <v>13</v>
      </c>
      <c r="C287" s="43"/>
      <c r="D287" s="43" t="s">
        <v>767</v>
      </c>
      <c r="E287" s="86"/>
      <c r="F287" s="44">
        <v>1</v>
      </c>
      <c r="G287" s="44" t="s">
        <v>15</v>
      </c>
      <c r="H287" s="45">
        <f>I288 + I289 + I290 + I291 + I292 + I293 + I294 + I295 + I296 + I297 + I298 + I299 + I300 + I301 + I302 + I303 + I304 + I305</f>
        <v>32592.440000000002</v>
      </c>
      <c r="I287" s="45">
        <f t="shared" si="8"/>
        <v>32592.44</v>
      </c>
      <c r="J287" s="47">
        <f>I287 / J11</f>
        <v>1.2141252476067581E-2</v>
      </c>
      <c r="K287" s="87">
        <v>1</v>
      </c>
      <c r="L287" s="87" t="s">
        <v>15</v>
      </c>
      <c r="M287" s="88">
        <f>N288 + N289 + N290 + N291 + N292 + N293 + N294 + N295 + N296 + N297 + N298 + N299 + N300 + N301 + N302 + N303 + N304 + N305</f>
        <v>32678.47</v>
      </c>
      <c r="N287" s="88">
        <f t="shared" si="9"/>
        <v>32678.47</v>
      </c>
      <c r="O287" s="89">
        <f>N287 / O11</f>
        <v>1.2044530803661951E-2</v>
      </c>
    </row>
    <row r="288" spans="1:15" s="6" customFormat="1" ht="39" customHeight="1" x14ac:dyDescent="0.25">
      <c r="A288" s="133" t="s">
        <v>768</v>
      </c>
      <c r="B288" s="7" t="s">
        <v>769</v>
      </c>
      <c r="C288" s="7" t="s">
        <v>20</v>
      </c>
      <c r="D288" s="7" t="s">
        <v>770</v>
      </c>
      <c r="E288" s="8" t="s">
        <v>771</v>
      </c>
      <c r="F288" s="11">
        <v>4</v>
      </c>
      <c r="G288" s="12">
        <v>749.28</v>
      </c>
      <c r="H288" s="12">
        <f>TRUNC(TRUNC(G288 * J12, 2) + G288, 2)</f>
        <v>902.88</v>
      </c>
      <c r="I288" s="12">
        <f t="shared" si="8"/>
        <v>3611.52</v>
      </c>
      <c r="J288" s="13">
        <f>I288 / J11</f>
        <v>1.3453542030718655E-3</v>
      </c>
      <c r="K288" s="9">
        <v>4</v>
      </c>
      <c r="L288" s="10">
        <v>730.26</v>
      </c>
      <c r="M288" s="10">
        <f>TRUNC(TRUNC(L288 * O12, 2) + L288, 2)</f>
        <v>906.25</v>
      </c>
      <c r="N288" s="10">
        <f t="shared" si="9"/>
        <v>3625</v>
      </c>
      <c r="O288" s="134">
        <f>N288 / O11</f>
        <v>1.3360914437938671E-3</v>
      </c>
    </row>
    <row r="289" spans="1:15" s="6" customFormat="1" ht="39" customHeight="1" x14ac:dyDescent="0.25">
      <c r="A289" s="125" t="s">
        <v>772</v>
      </c>
      <c r="B289" s="23" t="s">
        <v>773</v>
      </c>
      <c r="C289" s="23" t="s">
        <v>36</v>
      </c>
      <c r="D289" s="23" t="s">
        <v>774</v>
      </c>
      <c r="E289" s="24" t="s">
        <v>38</v>
      </c>
      <c r="F289" s="3">
        <v>1</v>
      </c>
      <c r="G289" s="4">
        <v>2501.2199999999998</v>
      </c>
      <c r="H289" s="4">
        <f>TRUNC(TRUNC(G289 * J12, 2) + G289, 2)</f>
        <v>3013.97</v>
      </c>
      <c r="I289" s="4">
        <f t="shared" si="8"/>
        <v>3013.97</v>
      </c>
      <c r="J289" s="5">
        <f>I289 / J11</f>
        <v>1.1227564037946654E-3</v>
      </c>
      <c r="K289" s="126">
        <v>1</v>
      </c>
      <c r="L289" s="127">
        <v>2450.25</v>
      </c>
      <c r="M289" s="127">
        <f>TRUNC(TRUNC(L289 * O12, 2) + L289, 2)</f>
        <v>3040.76</v>
      </c>
      <c r="N289" s="127">
        <f t="shared" si="9"/>
        <v>3040.76</v>
      </c>
      <c r="O289" s="128">
        <f>N289 / O11</f>
        <v>1.1207540465187971E-3</v>
      </c>
    </row>
    <row r="290" spans="1:15" s="6" customFormat="1" ht="24" customHeight="1" x14ac:dyDescent="0.25">
      <c r="A290" s="125" t="s">
        <v>775</v>
      </c>
      <c r="B290" s="23" t="s">
        <v>776</v>
      </c>
      <c r="C290" s="23" t="s">
        <v>20</v>
      </c>
      <c r="D290" s="23" t="s">
        <v>777</v>
      </c>
      <c r="E290" s="24" t="s">
        <v>38</v>
      </c>
      <c r="F290" s="3">
        <v>8</v>
      </c>
      <c r="G290" s="4">
        <v>73.099999999999994</v>
      </c>
      <c r="H290" s="4">
        <f>TRUNC(TRUNC(G290 * J12, 2) + G290, 2)</f>
        <v>88.08</v>
      </c>
      <c r="I290" s="4">
        <f t="shared" si="8"/>
        <v>704.64</v>
      </c>
      <c r="J290" s="5">
        <f>I290 / J11</f>
        <v>2.6249069246537724E-4</v>
      </c>
      <c r="K290" s="126">
        <v>8</v>
      </c>
      <c r="L290" s="127">
        <v>69.790000000000006</v>
      </c>
      <c r="M290" s="127">
        <f>TRUNC(TRUNC(L290 * O12, 2) + L290, 2)</f>
        <v>86.6</v>
      </c>
      <c r="N290" s="127">
        <f t="shared" si="9"/>
        <v>692.8</v>
      </c>
      <c r="O290" s="128">
        <f>N290 / O11</f>
        <v>2.5535011096838373E-4</v>
      </c>
    </row>
    <row r="291" spans="1:15" s="6" customFormat="1" ht="39" customHeight="1" x14ac:dyDescent="0.25">
      <c r="A291" s="125" t="s">
        <v>778</v>
      </c>
      <c r="B291" s="23" t="s">
        <v>689</v>
      </c>
      <c r="C291" s="23" t="s">
        <v>36</v>
      </c>
      <c r="D291" s="23" t="s">
        <v>690</v>
      </c>
      <c r="E291" s="24" t="s">
        <v>38</v>
      </c>
      <c r="F291" s="3">
        <v>4</v>
      </c>
      <c r="G291" s="4">
        <v>59.54</v>
      </c>
      <c r="H291" s="4">
        <f>TRUNC(TRUNC(G291 * J12, 2) + G291, 2)</f>
        <v>71.739999999999995</v>
      </c>
      <c r="I291" s="4">
        <f t="shared" si="8"/>
        <v>286.95999999999998</v>
      </c>
      <c r="J291" s="5">
        <f>I291 / J11</f>
        <v>1.0689760602557994E-4</v>
      </c>
      <c r="K291" s="126">
        <v>4</v>
      </c>
      <c r="L291" s="127">
        <v>59.2</v>
      </c>
      <c r="M291" s="127">
        <f>TRUNC(TRUNC(L291 * O12, 2) + L291, 2)</f>
        <v>73.459999999999994</v>
      </c>
      <c r="N291" s="127">
        <f t="shared" si="9"/>
        <v>293.83999999999997</v>
      </c>
      <c r="O291" s="128">
        <f>N291 / O11</f>
        <v>1.0830265099155582E-4</v>
      </c>
    </row>
    <row r="292" spans="1:15" s="6" customFormat="1" ht="52.05" customHeight="1" x14ac:dyDescent="0.25">
      <c r="A292" s="125" t="s">
        <v>779</v>
      </c>
      <c r="B292" s="23" t="s">
        <v>692</v>
      </c>
      <c r="C292" s="23" t="s">
        <v>36</v>
      </c>
      <c r="D292" s="23" t="s">
        <v>693</v>
      </c>
      <c r="E292" s="24" t="s">
        <v>38</v>
      </c>
      <c r="F292" s="3">
        <v>13</v>
      </c>
      <c r="G292" s="4">
        <v>41.96</v>
      </c>
      <c r="H292" s="4">
        <f>TRUNC(TRUNC(G292 * J12, 2) + G292, 2)</f>
        <v>50.56</v>
      </c>
      <c r="I292" s="4">
        <f t="shared" si="8"/>
        <v>657.28</v>
      </c>
      <c r="J292" s="5">
        <f>I292 / J11</f>
        <v>2.4484826626879422E-4</v>
      </c>
      <c r="K292" s="126">
        <v>13</v>
      </c>
      <c r="L292" s="127">
        <v>41.3</v>
      </c>
      <c r="M292" s="127">
        <f>TRUNC(TRUNC(L292 * O12, 2) + L292, 2)</f>
        <v>51.25</v>
      </c>
      <c r="N292" s="127">
        <f t="shared" si="9"/>
        <v>666.25</v>
      </c>
      <c r="O292" s="128">
        <f>N292 / O11</f>
        <v>2.4556439294556246E-4</v>
      </c>
    </row>
    <row r="293" spans="1:15" s="6" customFormat="1" ht="39" customHeight="1" x14ac:dyDescent="0.25">
      <c r="A293" s="125" t="s">
        <v>780</v>
      </c>
      <c r="B293" s="23" t="s">
        <v>734</v>
      </c>
      <c r="C293" s="23" t="s">
        <v>20</v>
      </c>
      <c r="D293" s="23" t="s">
        <v>735</v>
      </c>
      <c r="E293" s="24" t="s">
        <v>77</v>
      </c>
      <c r="F293" s="3">
        <v>21.7</v>
      </c>
      <c r="G293" s="4">
        <v>120.06</v>
      </c>
      <c r="H293" s="4">
        <f>TRUNC(TRUNC(G293 * J12, 2) + G293, 2)</f>
        <v>144.66999999999999</v>
      </c>
      <c r="I293" s="4">
        <f t="shared" si="8"/>
        <v>3139.33</v>
      </c>
      <c r="J293" s="5">
        <f>I293 / J11</f>
        <v>1.1694551907035263E-3</v>
      </c>
      <c r="K293" s="126">
        <v>21.7</v>
      </c>
      <c r="L293" s="127">
        <v>116.71</v>
      </c>
      <c r="M293" s="127">
        <f>TRUNC(TRUNC(L293 * O12, 2) + L293, 2)</f>
        <v>144.83000000000001</v>
      </c>
      <c r="N293" s="127">
        <f t="shared" si="9"/>
        <v>3142.81</v>
      </c>
      <c r="O293" s="128">
        <f>N293 / O11</f>
        <v>1.1583673242675319E-3</v>
      </c>
    </row>
    <row r="294" spans="1:15" s="6" customFormat="1" ht="25.95" customHeight="1" x14ac:dyDescent="0.25">
      <c r="A294" s="125" t="s">
        <v>781</v>
      </c>
      <c r="B294" s="23" t="s">
        <v>782</v>
      </c>
      <c r="C294" s="23" t="s">
        <v>20</v>
      </c>
      <c r="D294" s="23" t="s">
        <v>783</v>
      </c>
      <c r="E294" s="24" t="s">
        <v>77</v>
      </c>
      <c r="F294" s="3">
        <v>64.7</v>
      </c>
      <c r="G294" s="4">
        <v>55.09</v>
      </c>
      <c r="H294" s="4">
        <f>TRUNC(TRUNC(G294 * J12, 2) + G294, 2)</f>
        <v>66.38</v>
      </c>
      <c r="I294" s="4">
        <f t="shared" si="8"/>
        <v>4294.78</v>
      </c>
      <c r="J294" s="5">
        <f>I294 / J11</f>
        <v>1.5998804725625183E-3</v>
      </c>
      <c r="K294" s="126">
        <v>64.7</v>
      </c>
      <c r="L294" s="127">
        <v>53.57</v>
      </c>
      <c r="M294" s="127">
        <f>TRUNC(TRUNC(L294 * O12, 2) + L294, 2)</f>
        <v>66.48</v>
      </c>
      <c r="N294" s="127">
        <f t="shared" si="9"/>
        <v>4301.25</v>
      </c>
      <c r="O294" s="128">
        <f>N294 / O11</f>
        <v>1.5853416062395504E-3</v>
      </c>
    </row>
    <row r="295" spans="1:15" s="6" customFormat="1" ht="25.95" customHeight="1" x14ac:dyDescent="0.25">
      <c r="A295" s="125" t="s">
        <v>784</v>
      </c>
      <c r="B295" s="23" t="s">
        <v>785</v>
      </c>
      <c r="C295" s="23" t="s">
        <v>20</v>
      </c>
      <c r="D295" s="23" t="s">
        <v>786</v>
      </c>
      <c r="E295" s="24" t="s">
        <v>77</v>
      </c>
      <c r="F295" s="3">
        <v>25</v>
      </c>
      <c r="G295" s="4">
        <v>76.22</v>
      </c>
      <c r="H295" s="4">
        <f>TRUNC(TRUNC(G295 * J12, 2) + G295, 2)</f>
        <v>91.84</v>
      </c>
      <c r="I295" s="4">
        <f t="shared" si="8"/>
        <v>2296</v>
      </c>
      <c r="J295" s="5">
        <f>I295 / J11</f>
        <v>8.5530005378704895E-4</v>
      </c>
      <c r="K295" s="126">
        <v>25</v>
      </c>
      <c r="L295" s="127">
        <v>75.13</v>
      </c>
      <c r="M295" s="127">
        <f>TRUNC(TRUNC(L295 * O12, 2) + L295, 2)</f>
        <v>93.23</v>
      </c>
      <c r="N295" s="127">
        <f t="shared" si="9"/>
        <v>2330.75</v>
      </c>
      <c r="O295" s="128">
        <f>N295 / O11</f>
        <v>8.5906072624070498E-4</v>
      </c>
    </row>
    <row r="296" spans="1:15" s="6" customFormat="1" ht="25.95" customHeight="1" x14ac:dyDescent="0.25">
      <c r="A296" s="125" t="s">
        <v>787</v>
      </c>
      <c r="B296" s="23" t="s">
        <v>788</v>
      </c>
      <c r="C296" s="23" t="s">
        <v>20</v>
      </c>
      <c r="D296" s="23" t="s">
        <v>789</v>
      </c>
      <c r="E296" s="24" t="s">
        <v>38</v>
      </c>
      <c r="F296" s="3">
        <v>1</v>
      </c>
      <c r="G296" s="4">
        <v>334.59</v>
      </c>
      <c r="H296" s="4">
        <f>TRUNC(TRUNC(G296 * J12, 2) + G296, 2)</f>
        <v>403.18</v>
      </c>
      <c r="I296" s="4">
        <f t="shared" si="8"/>
        <v>403.18</v>
      </c>
      <c r="J296" s="5">
        <f>I296 / J11</f>
        <v>1.5019158348687387E-4</v>
      </c>
      <c r="K296" s="126">
        <v>1</v>
      </c>
      <c r="L296" s="127">
        <v>332.45</v>
      </c>
      <c r="M296" s="127">
        <f>TRUNC(TRUNC(L296 * O12, 2) + L296, 2)</f>
        <v>412.57</v>
      </c>
      <c r="N296" s="127">
        <f t="shared" si="9"/>
        <v>412.57</v>
      </c>
      <c r="O296" s="128">
        <f>N296 / O11</f>
        <v>1.5206379226649262E-4</v>
      </c>
    </row>
    <row r="297" spans="1:15" s="6" customFormat="1" ht="39" customHeight="1" x14ac:dyDescent="0.25">
      <c r="A297" s="125" t="s">
        <v>790</v>
      </c>
      <c r="B297" s="23" t="s">
        <v>791</v>
      </c>
      <c r="C297" s="23" t="s">
        <v>36</v>
      </c>
      <c r="D297" s="23" t="s">
        <v>792</v>
      </c>
      <c r="E297" s="24" t="s">
        <v>77</v>
      </c>
      <c r="F297" s="3">
        <v>11.5</v>
      </c>
      <c r="G297" s="4">
        <v>125.63</v>
      </c>
      <c r="H297" s="4">
        <f>TRUNC(TRUNC(G297 * J12, 2) + G297, 2)</f>
        <v>151.38</v>
      </c>
      <c r="I297" s="4">
        <f t="shared" si="8"/>
        <v>1740.87</v>
      </c>
      <c r="J297" s="5">
        <f>I297 / J11</f>
        <v>6.4850444452798771E-4</v>
      </c>
      <c r="K297" s="126">
        <v>11.5</v>
      </c>
      <c r="L297" s="127">
        <v>125.4</v>
      </c>
      <c r="M297" s="127">
        <f>TRUNC(TRUNC(L297 * O12, 2) + L297, 2)</f>
        <v>155.62</v>
      </c>
      <c r="N297" s="127">
        <f t="shared" si="9"/>
        <v>1789.63</v>
      </c>
      <c r="O297" s="128">
        <f>N297 / O11</f>
        <v>6.5961636705015678E-4</v>
      </c>
    </row>
    <row r="298" spans="1:15" s="6" customFormat="1" ht="39" customHeight="1" x14ac:dyDescent="0.25">
      <c r="A298" s="125" t="s">
        <v>793</v>
      </c>
      <c r="B298" s="23" t="s">
        <v>794</v>
      </c>
      <c r="C298" s="23" t="s">
        <v>36</v>
      </c>
      <c r="D298" s="23" t="s">
        <v>795</v>
      </c>
      <c r="E298" s="24" t="s">
        <v>38</v>
      </c>
      <c r="F298" s="3">
        <v>2</v>
      </c>
      <c r="G298" s="4">
        <v>11</v>
      </c>
      <c r="H298" s="4">
        <f>TRUNC(TRUNC(G298 * J12, 2) + G298, 2)</f>
        <v>13.25</v>
      </c>
      <c r="I298" s="4">
        <f t="shared" si="8"/>
        <v>26.5</v>
      </c>
      <c r="J298" s="5">
        <f>I298 / J11</f>
        <v>9.8717122932738672E-6</v>
      </c>
      <c r="K298" s="126">
        <v>2</v>
      </c>
      <c r="L298" s="127">
        <v>10.54</v>
      </c>
      <c r="M298" s="127">
        <f>TRUNC(TRUNC(L298 * O12, 2) + L298, 2)</f>
        <v>13.08</v>
      </c>
      <c r="N298" s="127">
        <f t="shared" si="9"/>
        <v>26.16</v>
      </c>
      <c r="O298" s="128">
        <f>N298 / O11</f>
        <v>9.6419730123165685E-6</v>
      </c>
    </row>
    <row r="299" spans="1:15" s="6" customFormat="1" ht="39" customHeight="1" x14ac:dyDescent="0.25">
      <c r="A299" s="125" t="s">
        <v>796</v>
      </c>
      <c r="B299" s="23" t="s">
        <v>760</v>
      </c>
      <c r="C299" s="23" t="s">
        <v>36</v>
      </c>
      <c r="D299" s="23" t="s">
        <v>761</v>
      </c>
      <c r="E299" s="24" t="s">
        <v>38</v>
      </c>
      <c r="F299" s="3">
        <v>11</v>
      </c>
      <c r="G299" s="4">
        <v>9.2799999999999994</v>
      </c>
      <c r="H299" s="4">
        <f>TRUNC(TRUNC(G299 * J12, 2) + G299, 2)</f>
        <v>11.18</v>
      </c>
      <c r="I299" s="4">
        <f t="shared" si="8"/>
        <v>122.98</v>
      </c>
      <c r="J299" s="5">
        <f>I299 / J11</f>
        <v>4.5812195389691325E-5</v>
      </c>
      <c r="K299" s="126">
        <v>11</v>
      </c>
      <c r="L299" s="127">
        <v>8.8699999999999992</v>
      </c>
      <c r="M299" s="127">
        <f>TRUNC(TRUNC(L299 * O12, 2) + L299, 2)</f>
        <v>11</v>
      </c>
      <c r="N299" s="127">
        <f t="shared" si="9"/>
        <v>121</v>
      </c>
      <c r="O299" s="128">
        <f>N299 / O11</f>
        <v>4.4597810951464252E-5</v>
      </c>
    </row>
    <row r="300" spans="1:15" s="6" customFormat="1" ht="39" customHeight="1" x14ac:dyDescent="0.25">
      <c r="A300" s="125" t="s">
        <v>797</v>
      </c>
      <c r="B300" s="23" t="s">
        <v>611</v>
      </c>
      <c r="C300" s="23" t="s">
        <v>36</v>
      </c>
      <c r="D300" s="23" t="s">
        <v>612</v>
      </c>
      <c r="E300" s="24" t="s">
        <v>77</v>
      </c>
      <c r="F300" s="3">
        <v>114.8</v>
      </c>
      <c r="G300" s="4">
        <v>25.6</v>
      </c>
      <c r="H300" s="4">
        <f>TRUNC(TRUNC(G300 * J12, 2) + G300, 2)</f>
        <v>30.84</v>
      </c>
      <c r="I300" s="4">
        <f t="shared" si="8"/>
        <v>3540.43</v>
      </c>
      <c r="J300" s="5">
        <f>I300 / J11</f>
        <v>1.3188719379047394E-3</v>
      </c>
      <c r="K300" s="126">
        <v>114.8</v>
      </c>
      <c r="L300" s="127">
        <v>24.45</v>
      </c>
      <c r="M300" s="127">
        <f>TRUNC(TRUNC(L300 * O12, 2) + L300, 2)</f>
        <v>30.34</v>
      </c>
      <c r="N300" s="127">
        <f t="shared" si="9"/>
        <v>3483.03</v>
      </c>
      <c r="O300" s="128">
        <f>N300 / O11</f>
        <v>1.283764574200649E-3</v>
      </c>
    </row>
    <row r="301" spans="1:15" s="6" customFormat="1" ht="39" customHeight="1" x14ac:dyDescent="0.25">
      <c r="A301" s="125" t="s">
        <v>798</v>
      </c>
      <c r="B301" s="23" t="s">
        <v>614</v>
      </c>
      <c r="C301" s="23" t="s">
        <v>36</v>
      </c>
      <c r="D301" s="23" t="s">
        <v>615</v>
      </c>
      <c r="E301" s="24" t="s">
        <v>38</v>
      </c>
      <c r="F301" s="3">
        <v>11</v>
      </c>
      <c r="G301" s="4">
        <v>10.91</v>
      </c>
      <c r="H301" s="4">
        <f>TRUNC(TRUNC(G301 * J12, 2) + G301, 2)</f>
        <v>13.14</v>
      </c>
      <c r="I301" s="4">
        <f t="shared" si="8"/>
        <v>144.54</v>
      </c>
      <c r="J301" s="5">
        <f>I301 / J11</f>
        <v>5.3843671504520933E-5</v>
      </c>
      <c r="K301" s="126">
        <v>11</v>
      </c>
      <c r="L301" s="127">
        <v>10.47</v>
      </c>
      <c r="M301" s="127">
        <f>TRUNC(TRUNC(L301 * O12, 2) + L301, 2)</f>
        <v>12.99</v>
      </c>
      <c r="N301" s="127">
        <f t="shared" si="9"/>
        <v>142.88999999999999</v>
      </c>
      <c r="O301" s="128">
        <f>N301 / O11</f>
        <v>5.2665960387229146E-5</v>
      </c>
    </row>
    <row r="302" spans="1:15" s="6" customFormat="1" ht="52.05" customHeight="1" x14ac:dyDescent="0.25">
      <c r="A302" s="125" t="s">
        <v>799</v>
      </c>
      <c r="B302" s="23" t="s">
        <v>701</v>
      </c>
      <c r="C302" s="23" t="s">
        <v>36</v>
      </c>
      <c r="D302" s="23" t="s">
        <v>702</v>
      </c>
      <c r="E302" s="24" t="s">
        <v>38</v>
      </c>
      <c r="F302" s="3">
        <v>1</v>
      </c>
      <c r="G302" s="4">
        <v>16.05</v>
      </c>
      <c r="H302" s="4">
        <f>TRUNC(TRUNC(G302 * J12, 2) + G302, 2)</f>
        <v>19.34</v>
      </c>
      <c r="I302" s="4">
        <f t="shared" si="8"/>
        <v>19.34</v>
      </c>
      <c r="J302" s="5">
        <f>I302 / J11</f>
        <v>7.2044873868647766E-6</v>
      </c>
      <c r="K302" s="126">
        <v>1</v>
      </c>
      <c r="L302" s="127">
        <v>15.62</v>
      </c>
      <c r="M302" s="127">
        <f>TRUNC(TRUNC(L302 * O12, 2) + L302, 2)</f>
        <v>19.38</v>
      </c>
      <c r="N302" s="127">
        <f t="shared" si="9"/>
        <v>19.38</v>
      </c>
      <c r="O302" s="128">
        <f>N302 / O11</f>
        <v>7.1430212912345217E-6</v>
      </c>
    </row>
    <row r="303" spans="1:15" s="6" customFormat="1" ht="52.05" customHeight="1" x14ac:dyDescent="0.25">
      <c r="A303" s="125" t="s">
        <v>800</v>
      </c>
      <c r="B303" s="23" t="s">
        <v>707</v>
      </c>
      <c r="C303" s="23" t="s">
        <v>36</v>
      </c>
      <c r="D303" s="23" t="s">
        <v>708</v>
      </c>
      <c r="E303" s="24" t="s">
        <v>38</v>
      </c>
      <c r="F303" s="3">
        <v>59</v>
      </c>
      <c r="G303" s="4">
        <v>15.42</v>
      </c>
      <c r="H303" s="4">
        <f>TRUNC(TRUNC(G303 * J12, 2) + G303, 2)</f>
        <v>18.579999999999998</v>
      </c>
      <c r="I303" s="4">
        <f t="shared" si="8"/>
        <v>1096.22</v>
      </c>
      <c r="J303" s="5">
        <f>I303 / J11</f>
        <v>4.0836107358991242E-4</v>
      </c>
      <c r="K303" s="126">
        <v>59</v>
      </c>
      <c r="L303" s="127">
        <v>14.99</v>
      </c>
      <c r="M303" s="127">
        <f>TRUNC(TRUNC(L303 * O12, 2) + L303, 2)</f>
        <v>18.600000000000001</v>
      </c>
      <c r="N303" s="127">
        <f t="shared" si="9"/>
        <v>1097.4000000000001</v>
      </c>
      <c r="O303" s="128">
        <f>N303 / O11</f>
        <v>4.0447634494327996E-4</v>
      </c>
    </row>
    <row r="304" spans="1:15" s="6" customFormat="1" ht="39" customHeight="1" x14ac:dyDescent="0.25">
      <c r="A304" s="125" t="s">
        <v>801</v>
      </c>
      <c r="B304" s="23" t="s">
        <v>749</v>
      </c>
      <c r="C304" s="23" t="s">
        <v>20</v>
      </c>
      <c r="D304" s="23" t="s">
        <v>750</v>
      </c>
      <c r="E304" s="24" t="s">
        <v>77</v>
      </c>
      <c r="F304" s="3">
        <v>117</v>
      </c>
      <c r="G304" s="4">
        <v>49.55</v>
      </c>
      <c r="H304" s="4">
        <f>TRUNC(TRUNC(G304 * J12, 2) + G304, 2)</f>
        <v>59.7</v>
      </c>
      <c r="I304" s="4">
        <f t="shared" si="8"/>
        <v>6984.9</v>
      </c>
      <c r="J304" s="5">
        <f>I304 / J11</f>
        <v>2.6019971017844767E-3</v>
      </c>
      <c r="K304" s="126">
        <v>117</v>
      </c>
      <c r="L304" s="127">
        <v>48.03</v>
      </c>
      <c r="M304" s="127">
        <f>TRUNC(TRUNC(L304 * O12, 2) + L304, 2)</f>
        <v>59.6</v>
      </c>
      <c r="N304" s="127">
        <f t="shared" si="9"/>
        <v>6973.2</v>
      </c>
      <c r="O304" s="128">
        <f>N304 / O11</f>
        <v>2.5701607878243844E-3</v>
      </c>
    </row>
    <row r="305" spans="1:15" s="6" customFormat="1" ht="39" customHeight="1" thickBot="1" x14ac:dyDescent="0.3">
      <c r="A305" s="129" t="s">
        <v>802</v>
      </c>
      <c r="B305" s="90" t="s">
        <v>803</v>
      </c>
      <c r="C305" s="90" t="s">
        <v>36</v>
      </c>
      <c r="D305" s="90" t="s">
        <v>804</v>
      </c>
      <c r="E305" s="91" t="s">
        <v>38</v>
      </c>
      <c r="F305" s="92">
        <v>25</v>
      </c>
      <c r="G305" s="93">
        <v>16.899999999999999</v>
      </c>
      <c r="H305" s="93">
        <f>TRUNC(TRUNC(G305 * J12, 2) + G305, 2)</f>
        <v>20.36</v>
      </c>
      <c r="I305" s="93">
        <f t="shared" si="8"/>
        <v>509</v>
      </c>
      <c r="J305" s="94">
        <f>I305 / J11</f>
        <v>1.8961137951986409E-4</v>
      </c>
      <c r="K305" s="95">
        <v>25</v>
      </c>
      <c r="L305" s="96">
        <v>16.760000000000002</v>
      </c>
      <c r="M305" s="96">
        <f>TRUNC(TRUNC(L305 * O12, 2) + L305, 2)</f>
        <v>20.79</v>
      </c>
      <c r="N305" s="96">
        <f t="shared" si="9"/>
        <v>519.75</v>
      </c>
      <c r="O305" s="130">
        <f>N305 / O11</f>
        <v>1.9156786976878961E-4</v>
      </c>
    </row>
    <row r="306" spans="1:15" ht="24" customHeight="1" thickBot="1" x14ac:dyDescent="0.3">
      <c r="A306" s="42" t="s">
        <v>805</v>
      </c>
      <c r="B306" s="43" t="s">
        <v>13</v>
      </c>
      <c r="C306" s="43"/>
      <c r="D306" s="43" t="s">
        <v>806</v>
      </c>
      <c r="E306" s="86"/>
      <c r="F306" s="44">
        <v>1</v>
      </c>
      <c r="G306" s="44" t="s">
        <v>15</v>
      </c>
      <c r="H306" s="45">
        <f>I307 + I308 + I309 + I310 + I311 + I312 + I313 + I314 + I315 + I316 + I317 + I318</f>
        <v>11303.670000000002</v>
      </c>
      <c r="I306" s="45">
        <f t="shared" si="8"/>
        <v>11303.67</v>
      </c>
      <c r="J306" s="47">
        <f>I306 / J11</f>
        <v>4.2108142678532459E-3</v>
      </c>
      <c r="K306" s="87">
        <v>1</v>
      </c>
      <c r="L306" s="87" t="s">
        <v>15</v>
      </c>
      <c r="M306" s="88">
        <f>N307 + N308 + N309 + N310 + N311 + N312 + N313 + N314 + N315 + N316 + N317 + N318</f>
        <v>11566.489999999998</v>
      </c>
      <c r="N306" s="88">
        <f t="shared" si="9"/>
        <v>11566.49</v>
      </c>
      <c r="O306" s="89">
        <f>N306 / O11</f>
        <v>4.263141606545469E-3</v>
      </c>
    </row>
    <row r="307" spans="1:15" s="6" customFormat="1" ht="39" customHeight="1" x14ac:dyDescent="0.25">
      <c r="A307" s="133" t="s">
        <v>807</v>
      </c>
      <c r="B307" s="7" t="s">
        <v>808</v>
      </c>
      <c r="C307" s="7" t="s">
        <v>20</v>
      </c>
      <c r="D307" s="7" t="s">
        <v>809</v>
      </c>
      <c r="E307" s="8" t="s">
        <v>38</v>
      </c>
      <c r="F307" s="11">
        <v>5</v>
      </c>
      <c r="G307" s="12">
        <v>19.260000000000002</v>
      </c>
      <c r="H307" s="12">
        <f>TRUNC(TRUNC(G307 * J12, 2) + G307, 2)</f>
        <v>23.2</v>
      </c>
      <c r="I307" s="12">
        <f t="shared" si="8"/>
        <v>116</v>
      </c>
      <c r="J307" s="13">
        <f>I307 / J11</f>
        <v>4.3212023623387493E-5</v>
      </c>
      <c r="K307" s="9">
        <v>5</v>
      </c>
      <c r="L307" s="10">
        <v>19</v>
      </c>
      <c r="M307" s="10">
        <f>TRUNC(TRUNC(L307 * O12, 2) + L307, 2)</f>
        <v>23.57</v>
      </c>
      <c r="N307" s="10">
        <f t="shared" si="9"/>
        <v>117.85</v>
      </c>
      <c r="O307" s="134">
        <f>N307 / O11</f>
        <v>4.3436793558926133E-5</v>
      </c>
    </row>
    <row r="308" spans="1:15" s="6" customFormat="1" ht="39" customHeight="1" x14ac:dyDescent="0.25">
      <c r="A308" s="125" t="s">
        <v>810</v>
      </c>
      <c r="B308" s="23" t="s">
        <v>811</v>
      </c>
      <c r="C308" s="23" t="s">
        <v>36</v>
      </c>
      <c r="D308" s="23" t="s">
        <v>812</v>
      </c>
      <c r="E308" s="24" t="s">
        <v>38</v>
      </c>
      <c r="F308" s="3">
        <v>10</v>
      </c>
      <c r="G308" s="4">
        <v>371.13</v>
      </c>
      <c r="H308" s="4">
        <f>TRUNC(TRUNC(G308 * J12, 2) + G308, 2)</f>
        <v>447.21</v>
      </c>
      <c r="I308" s="4">
        <f t="shared" si="8"/>
        <v>4472.1000000000004</v>
      </c>
      <c r="J308" s="5">
        <f>I308 / J11</f>
        <v>1.6659352659150967E-3</v>
      </c>
      <c r="K308" s="126">
        <v>10</v>
      </c>
      <c r="L308" s="127">
        <v>369.83</v>
      </c>
      <c r="M308" s="127">
        <f>TRUNC(TRUNC(L308 * O12, 2) + L308, 2)</f>
        <v>458.95</v>
      </c>
      <c r="N308" s="127">
        <f t="shared" si="9"/>
        <v>4589.5</v>
      </c>
      <c r="O308" s="128">
        <f>N308 / O11</f>
        <v>1.6915839120805387E-3</v>
      </c>
    </row>
    <row r="309" spans="1:15" s="6" customFormat="1" ht="39" customHeight="1" x14ac:dyDescent="0.25">
      <c r="A309" s="125" t="s">
        <v>813</v>
      </c>
      <c r="B309" s="23" t="s">
        <v>814</v>
      </c>
      <c r="C309" s="23" t="s">
        <v>20</v>
      </c>
      <c r="D309" s="23" t="s">
        <v>815</v>
      </c>
      <c r="E309" s="24" t="s">
        <v>38</v>
      </c>
      <c r="F309" s="3">
        <v>10</v>
      </c>
      <c r="G309" s="4">
        <v>17.899999999999999</v>
      </c>
      <c r="H309" s="4">
        <f>TRUNC(TRUNC(G309 * J12, 2) + G309, 2)</f>
        <v>21.56</v>
      </c>
      <c r="I309" s="4">
        <f t="shared" si="8"/>
        <v>215.6</v>
      </c>
      <c r="J309" s="5">
        <f>I309 / J11</f>
        <v>8.0314761148296061E-5</v>
      </c>
      <c r="K309" s="126">
        <v>10</v>
      </c>
      <c r="L309" s="127">
        <v>17.64</v>
      </c>
      <c r="M309" s="127">
        <f>TRUNC(TRUNC(L309 * O12, 2) + L309, 2)</f>
        <v>21.89</v>
      </c>
      <c r="N309" s="127">
        <f t="shared" si="9"/>
        <v>218.9</v>
      </c>
      <c r="O309" s="128">
        <f>N309 / O11</f>
        <v>8.0681494357648969E-5</v>
      </c>
    </row>
    <row r="310" spans="1:15" s="6" customFormat="1" ht="24" customHeight="1" x14ac:dyDescent="0.25">
      <c r="A310" s="125" t="s">
        <v>816</v>
      </c>
      <c r="B310" s="23" t="s">
        <v>817</v>
      </c>
      <c r="C310" s="23" t="s">
        <v>20</v>
      </c>
      <c r="D310" s="23" t="s">
        <v>818</v>
      </c>
      <c r="E310" s="24" t="s">
        <v>38</v>
      </c>
      <c r="F310" s="3">
        <v>1</v>
      </c>
      <c r="G310" s="4">
        <v>269.79000000000002</v>
      </c>
      <c r="H310" s="4">
        <f>TRUNC(TRUNC(G310 * J12, 2) + G310, 2)</f>
        <v>325.08999999999997</v>
      </c>
      <c r="I310" s="4">
        <f t="shared" si="8"/>
        <v>325.08999999999997</v>
      </c>
      <c r="J310" s="5">
        <f>I310 / J11</f>
        <v>1.2110169620454344E-4</v>
      </c>
      <c r="K310" s="126">
        <v>1</v>
      </c>
      <c r="L310" s="127">
        <v>269.54000000000002</v>
      </c>
      <c r="M310" s="127">
        <f>TRUNC(TRUNC(L310 * O12, 2) + L310, 2)</f>
        <v>334.49</v>
      </c>
      <c r="N310" s="127">
        <f t="shared" si="9"/>
        <v>334.49</v>
      </c>
      <c r="O310" s="128">
        <f>N310 / O11</f>
        <v>1.2328530400954776E-4</v>
      </c>
    </row>
    <row r="311" spans="1:15" s="6" customFormat="1" ht="52.05" customHeight="1" x14ac:dyDescent="0.25">
      <c r="A311" s="125" t="s">
        <v>819</v>
      </c>
      <c r="B311" s="23" t="s">
        <v>820</v>
      </c>
      <c r="C311" s="23" t="s">
        <v>20</v>
      </c>
      <c r="D311" s="23" t="s">
        <v>821</v>
      </c>
      <c r="E311" s="24" t="s">
        <v>38</v>
      </c>
      <c r="F311" s="3">
        <v>6</v>
      </c>
      <c r="G311" s="4">
        <v>55.93</v>
      </c>
      <c r="H311" s="4">
        <f>TRUNC(TRUNC(G311 * J12, 2) + G311, 2)</f>
        <v>67.39</v>
      </c>
      <c r="I311" s="4">
        <f t="shared" si="8"/>
        <v>404.34</v>
      </c>
      <c r="J311" s="5">
        <f>I311 / J11</f>
        <v>1.5062370372310774E-4</v>
      </c>
      <c r="K311" s="126">
        <v>6</v>
      </c>
      <c r="L311" s="127">
        <v>55.93</v>
      </c>
      <c r="M311" s="127">
        <f>TRUNC(TRUNC(L311 * O12, 2) + L311, 2)</f>
        <v>69.400000000000006</v>
      </c>
      <c r="N311" s="127">
        <f t="shared" si="9"/>
        <v>416.4</v>
      </c>
      <c r="O311" s="128">
        <f>N311 / O11</f>
        <v>1.5347544198503896E-4</v>
      </c>
    </row>
    <row r="312" spans="1:15" s="6" customFormat="1" ht="25.95" customHeight="1" x14ac:dyDescent="0.25">
      <c r="A312" s="125" t="s">
        <v>822</v>
      </c>
      <c r="B312" s="23" t="s">
        <v>823</v>
      </c>
      <c r="C312" s="23" t="s">
        <v>20</v>
      </c>
      <c r="D312" s="23" t="s">
        <v>824</v>
      </c>
      <c r="E312" s="24" t="s">
        <v>38</v>
      </c>
      <c r="F312" s="3">
        <v>2</v>
      </c>
      <c r="G312" s="4">
        <v>16.84</v>
      </c>
      <c r="H312" s="4">
        <f>TRUNC(TRUNC(G312 * J12, 2) + G312, 2)</f>
        <v>20.29</v>
      </c>
      <c r="I312" s="4">
        <f t="shared" si="8"/>
        <v>40.58</v>
      </c>
      <c r="J312" s="5">
        <f>I312 / J11</f>
        <v>1.5116757919285037E-5</v>
      </c>
      <c r="K312" s="126">
        <v>2</v>
      </c>
      <c r="L312" s="127">
        <v>16.41</v>
      </c>
      <c r="M312" s="127">
        <f>TRUNC(TRUNC(L312 * O12, 2) + L312, 2)</f>
        <v>20.36</v>
      </c>
      <c r="N312" s="127">
        <f t="shared" si="9"/>
        <v>40.72</v>
      </c>
      <c r="O312" s="128">
        <f>N312 / O11</f>
        <v>1.5008453404492763E-5</v>
      </c>
    </row>
    <row r="313" spans="1:15" s="6" customFormat="1" ht="39" customHeight="1" x14ac:dyDescent="0.25">
      <c r="A313" s="125" t="s">
        <v>825</v>
      </c>
      <c r="B313" s="23" t="s">
        <v>826</v>
      </c>
      <c r="C313" s="23" t="s">
        <v>20</v>
      </c>
      <c r="D313" s="23" t="s">
        <v>827</v>
      </c>
      <c r="E313" s="24" t="s">
        <v>38</v>
      </c>
      <c r="F313" s="3">
        <v>39</v>
      </c>
      <c r="G313" s="4">
        <v>25.04</v>
      </c>
      <c r="H313" s="4">
        <f>TRUNC(TRUNC(G313 * J12, 2) + G313, 2)</f>
        <v>30.17</v>
      </c>
      <c r="I313" s="4">
        <f t="shared" si="8"/>
        <v>1176.6300000000001</v>
      </c>
      <c r="J313" s="5">
        <f>I313 / J11</f>
        <v>4.3831520134471059E-4</v>
      </c>
      <c r="K313" s="126">
        <v>39</v>
      </c>
      <c r="L313" s="127">
        <v>24.78</v>
      </c>
      <c r="M313" s="127">
        <f>TRUNC(TRUNC(L313 * O12, 2) + L313, 2)</f>
        <v>30.75</v>
      </c>
      <c r="N313" s="127">
        <f t="shared" si="9"/>
        <v>1199.25</v>
      </c>
      <c r="O313" s="128">
        <f>N313 / O11</f>
        <v>4.4201590730201241E-4</v>
      </c>
    </row>
    <row r="314" spans="1:15" s="6" customFormat="1" ht="25.95" customHeight="1" x14ac:dyDescent="0.25">
      <c r="A314" s="125" t="s">
        <v>828</v>
      </c>
      <c r="B314" s="23" t="s">
        <v>829</v>
      </c>
      <c r="C314" s="23" t="s">
        <v>20</v>
      </c>
      <c r="D314" s="23" t="s">
        <v>830</v>
      </c>
      <c r="E314" s="24" t="s">
        <v>38</v>
      </c>
      <c r="F314" s="3">
        <v>33</v>
      </c>
      <c r="G314" s="4">
        <v>33.270000000000003</v>
      </c>
      <c r="H314" s="4">
        <f>TRUNC(TRUNC(G314 * J12, 2) + G314, 2)</f>
        <v>40.090000000000003</v>
      </c>
      <c r="I314" s="4">
        <f t="shared" si="8"/>
        <v>1322.97</v>
      </c>
      <c r="J314" s="5">
        <f>I314 / J11</f>
        <v>4.9282940425028404E-4</v>
      </c>
      <c r="K314" s="126">
        <v>33</v>
      </c>
      <c r="L314" s="127">
        <v>32.840000000000003</v>
      </c>
      <c r="M314" s="127">
        <f>TRUNC(TRUNC(L314 * O12, 2) + L314, 2)</f>
        <v>40.75</v>
      </c>
      <c r="N314" s="127">
        <f t="shared" si="9"/>
        <v>1344.75</v>
      </c>
      <c r="O314" s="128">
        <f>N314 / O11</f>
        <v>4.956438535287732E-4</v>
      </c>
    </row>
    <row r="315" spans="1:15" s="6" customFormat="1" ht="39" customHeight="1" x14ac:dyDescent="0.25">
      <c r="A315" s="125" t="s">
        <v>831</v>
      </c>
      <c r="B315" s="23" t="s">
        <v>832</v>
      </c>
      <c r="C315" s="23" t="s">
        <v>20</v>
      </c>
      <c r="D315" s="23" t="s">
        <v>833</v>
      </c>
      <c r="E315" s="24" t="s">
        <v>38</v>
      </c>
      <c r="F315" s="3">
        <v>1</v>
      </c>
      <c r="G315" s="4">
        <v>220.73</v>
      </c>
      <c r="H315" s="4">
        <f>TRUNC(TRUNC(G315 * J12, 2) + G315, 2)</f>
        <v>265.97000000000003</v>
      </c>
      <c r="I315" s="4">
        <f t="shared" si="8"/>
        <v>265.97000000000003</v>
      </c>
      <c r="J315" s="5">
        <f>I315 / J11</f>
        <v>9.9078464854417006E-5</v>
      </c>
      <c r="K315" s="126">
        <v>1</v>
      </c>
      <c r="L315" s="127">
        <v>219.76</v>
      </c>
      <c r="M315" s="127">
        <f>TRUNC(TRUNC(L315 * O12, 2) + L315, 2)</f>
        <v>272.72000000000003</v>
      </c>
      <c r="N315" s="127">
        <f t="shared" si="9"/>
        <v>272.72000000000003</v>
      </c>
      <c r="O315" s="128">
        <f>N315 / O11</f>
        <v>1.0051830580730026E-4</v>
      </c>
    </row>
    <row r="316" spans="1:15" s="6" customFormat="1" ht="39" customHeight="1" x14ac:dyDescent="0.25">
      <c r="A316" s="125" t="s">
        <v>834</v>
      </c>
      <c r="B316" s="23" t="s">
        <v>835</v>
      </c>
      <c r="C316" s="23" t="s">
        <v>20</v>
      </c>
      <c r="D316" s="23" t="s">
        <v>836</v>
      </c>
      <c r="E316" s="24" t="s">
        <v>38</v>
      </c>
      <c r="F316" s="3">
        <v>5</v>
      </c>
      <c r="G316" s="4">
        <v>476.69</v>
      </c>
      <c r="H316" s="4">
        <f>TRUNC(TRUNC(G316 * J12, 2) + G316, 2)</f>
        <v>574.41</v>
      </c>
      <c r="I316" s="4">
        <f t="shared" si="8"/>
        <v>2872.05</v>
      </c>
      <c r="J316" s="5">
        <f>I316 / J11</f>
        <v>1.0698887279961212E-3</v>
      </c>
      <c r="K316" s="126">
        <v>5</v>
      </c>
      <c r="L316" s="127">
        <v>473.73</v>
      </c>
      <c r="M316" s="127">
        <f>TRUNC(TRUNC(L316 * O12, 2) + L316, 2)</f>
        <v>587.89</v>
      </c>
      <c r="N316" s="127">
        <f t="shared" si="9"/>
        <v>2939.45</v>
      </c>
      <c r="O316" s="128">
        <f>N316 / O11</f>
        <v>1.0834135157130709E-3</v>
      </c>
    </row>
    <row r="317" spans="1:15" s="6" customFormat="1" ht="39" customHeight="1" x14ac:dyDescent="0.25">
      <c r="A317" s="125" t="s">
        <v>837</v>
      </c>
      <c r="B317" s="23" t="s">
        <v>838</v>
      </c>
      <c r="C317" s="23" t="s">
        <v>20</v>
      </c>
      <c r="D317" s="23" t="s">
        <v>839</v>
      </c>
      <c r="E317" s="24" t="s">
        <v>38</v>
      </c>
      <c r="F317" s="3">
        <v>2</v>
      </c>
      <c r="G317" s="4">
        <v>32.119999999999997</v>
      </c>
      <c r="H317" s="4">
        <f>TRUNC(TRUNC(G317 * J12, 2) + G317, 2)</f>
        <v>38.700000000000003</v>
      </c>
      <c r="I317" s="4">
        <f t="shared" si="8"/>
        <v>77.400000000000006</v>
      </c>
      <c r="J317" s="5">
        <f>I317 / J11</f>
        <v>2.8832850245260277E-5</v>
      </c>
      <c r="K317" s="126">
        <v>2</v>
      </c>
      <c r="L317" s="127">
        <v>31.23</v>
      </c>
      <c r="M317" s="127">
        <f>TRUNC(TRUNC(L317 * O12, 2) + L317, 2)</f>
        <v>38.75</v>
      </c>
      <c r="N317" s="127">
        <f t="shared" si="9"/>
        <v>77.5</v>
      </c>
      <c r="O317" s="128">
        <f>N317 / O11</f>
        <v>2.8564713625937846E-5</v>
      </c>
    </row>
    <row r="318" spans="1:15" s="6" customFormat="1" ht="64.95" customHeight="1" thickBot="1" x14ac:dyDescent="0.3">
      <c r="A318" s="129" t="s">
        <v>840</v>
      </c>
      <c r="B318" s="90" t="s">
        <v>841</v>
      </c>
      <c r="C318" s="90" t="s">
        <v>20</v>
      </c>
      <c r="D318" s="90" t="s">
        <v>842</v>
      </c>
      <c r="E318" s="91" t="s">
        <v>38</v>
      </c>
      <c r="F318" s="92">
        <v>1</v>
      </c>
      <c r="G318" s="93">
        <v>12.4</v>
      </c>
      <c r="H318" s="93">
        <f>TRUNC(TRUNC(G318 * J12, 2) + G318, 2)</f>
        <v>14.94</v>
      </c>
      <c r="I318" s="93">
        <f t="shared" si="8"/>
        <v>14.94</v>
      </c>
      <c r="J318" s="94">
        <f>I318 / J11</f>
        <v>5.5654106287362852E-6</v>
      </c>
      <c r="K318" s="95">
        <v>1</v>
      </c>
      <c r="L318" s="96">
        <v>12.06</v>
      </c>
      <c r="M318" s="96">
        <f>TRUNC(TRUNC(L318 * O12, 2) + L318, 2)</f>
        <v>14.96</v>
      </c>
      <c r="N318" s="96">
        <f t="shared" si="9"/>
        <v>14.96</v>
      </c>
      <c r="O318" s="130">
        <f>N318 / O11</f>
        <v>5.5139111721810348E-6</v>
      </c>
    </row>
    <row r="319" spans="1:15" ht="24" customHeight="1" thickBot="1" x14ac:dyDescent="0.3">
      <c r="A319" s="42" t="s">
        <v>843</v>
      </c>
      <c r="B319" s="43" t="s">
        <v>13</v>
      </c>
      <c r="C319" s="43"/>
      <c r="D319" s="43" t="s">
        <v>844</v>
      </c>
      <c r="E319" s="86"/>
      <c r="F319" s="44">
        <v>1</v>
      </c>
      <c r="G319" s="44" t="s">
        <v>15</v>
      </c>
      <c r="H319" s="45">
        <f>I320 + I410 + I417</f>
        <v>304756.45</v>
      </c>
      <c r="I319" s="45">
        <f t="shared" si="8"/>
        <v>304756.45</v>
      </c>
      <c r="J319" s="47">
        <f>I319 / J11</f>
        <v>0.11352709411016991</v>
      </c>
      <c r="K319" s="87">
        <v>1</v>
      </c>
      <c r="L319" s="87" t="s">
        <v>15</v>
      </c>
      <c r="M319" s="88">
        <f>N320 + N410 + N417</f>
        <v>308486.41000000003</v>
      </c>
      <c r="N319" s="88">
        <f t="shared" si="9"/>
        <v>308486.40999999997</v>
      </c>
      <c r="O319" s="89">
        <f>N319 / O11</f>
        <v>0.11370098011798256</v>
      </c>
    </row>
    <row r="320" spans="1:15" ht="24" customHeight="1" thickBot="1" x14ac:dyDescent="0.3">
      <c r="A320" s="42" t="s">
        <v>845</v>
      </c>
      <c r="B320" s="43" t="s">
        <v>13</v>
      </c>
      <c r="C320" s="43"/>
      <c r="D320" s="43" t="s">
        <v>846</v>
      </c>
      <c r="E320" s="86"/>
      <c r="F320" s="44">
        <v>1</v>
      </c>
      <c r="G320" s="44" t="s">
        <v>15</v>
      </c>
      <c r="H320" s="45">
        <f>I321 + I322 + I323 + I324 + I325 + I326 + I327 + I328 + I329 + I330 + I331 + I332 + I333 + I334 + I335 + I336 + I337 + I338 + I339 + I340 + I341 + I342 + I343 + I344 + I345 + I346 + I347 + I348 + I349 + I350 + I351 + I352 + I353 + I354 + I355 + I356 + I357 + I358 + I359 + I360 + I361 + I362 + I363 + I364 + I365 + I366 + I367 + I368 + I369 + I370 + I371 + I372 + I373 + I374 + I375 + I376 + I377 + I378 + I379 + I380 + I381 + I382 + I383 + I384 + I385 + I386 + I387 + I388 + I389 + I390 + I391 + I392 + I393 + I394 + I395 + I396 + I397 + I398 + I399 + I400 + I401 + I402 + I403 + I404 + I405 + I406 + I407 + I408 + I409</f>
        <v>220680.40999999997</v>
      </c>
      <c r="I320" s="45">
        <f t="shared" si="8"/>
        <v>220680.41</v>
      </c>
      <c r="J320" s="47">
        <f>I320 / J11</f>
        <v>8.2207302501196872E-2</v>
      </c>
      <c r="K320" s="87">
        <v>1</v>
      </c>
      <c r="L320" s="87" t="s">
        <v>15</v>
      </c>
      <c r="M320" s="88">
        <f>N321 + N322 + N323 + N324 + N325 + N326 + N327 + N328 + N329 + N330 + N331 + N332 + N333 + N334 + N335 + N336 + N337 + N338 + N339 + N340 + N341 + N342 + N343 + N344 + N345 + N346 + N347 + N348 + N349 + N350 + N351 + N352 + N353 + N354 + N355 + N356 + N357 + N358 + N359 + N360 + N361 + N362 + N363 + N364 + N365 + N366 + N367 + N368 + N369 + N370 + N371 + N372 + N373 + N374 + N375 + N376 + N377 + N378 + N379 + N380 + N381 + N382 + N383 + N384 + N385 + N386 + N387 + N388 + N389 + N390 + N391 + N392 + N393 + N394 + N395 + N396 + N397 + N398 + N399 + N400 + N401 + N402 + N403 + N404 + N405 + N406 + N407 + N408 + N409</f>
        <v>222726.15999999997</v>
      </c>
      <c r="N320" s="88">
        <f t="shared" si="9"/>
        <v>222726.16</v>
      </c>
      <c r="O320" s="89">
        <f>N320 / O11</f>
        <v>8.2091728740707262E-2</v>
      </c>
    </row>
    <row r="321" spans="1:15" s="6" customFormat="1" ht="25.95" customHeight="1" x14ac:dyDescent="0.25">
      <c r="A321" s="133" t="s">
        <v>847</v>
      </c>
      <c r="B321" s="7" t="s">
        <v>848</v>
      </c>
      <c r="C321" s="7" t="s">
        <v>20</v>
      </c>
      <c r="D321" s="7" t="s">
        <v>849</v>
      </c>
      <c r="E321" s="8" t="s">
        <v>38</v>
      </c>
      <c r="F321" s="11">
        <v>1</v>
      </c>
      <c r="G321" s="12">
        <v>2.13</v>
      </c>
      <c r="H321" s="12">
        <f>TRUNC(TRUNC(G321 * J12, 2) + G321, 2)</f>
        <v>2.56</v>
      </c>
      <c r="I321" s="12">
        <f t="shared" si="8"/>
        <v>2.56</v>
      </c>
      <c r="J321" s="13">
        <f>I321 / J11</f>
        <v>9.536446592747585E-7</v>
      </c>
      <c r="K321" s="9">
        <v>1</v>
      </c>
      <c r="L321" s="10">
        <v>2.09</v>
      </c>
      <c r="M321" s="10">
        <f>TRUNC(TRUNC(L321 * O12, 2) + L321, 2)</f>
        <v>2.59</v>
      </c>
      <c r="N321" s="10">
        <f t="shared" si="9"/>
        <v>2.59</v>
      </c>
      <c r="O321" s="134">
        <f>N321 / O11</f>
        <v>9.5461430053134221E-7</v>
      </c>
    </row>
    <row r="322" spans="1:15" s="6" customFormat="1" ht="39" customHeight="1" x14ac:dyDescent="0.25">
      <c r="A322" s="125" t="s">
        <v>850</v>
      </c>
      <c r="B322" s="23" t="s">
        <v>851</v>
      </c>
      <c r="C322" s="23" t="s">
        <v>36</v>
      </c>
      <c r="D322" s="23" t="s">
        <v>852</v>
      </c>
      <c r="E322" s="24" t="s">
        <v>38</v>
      </c>
      <c r="F322" s="3">
        <v>305</v>
      </c>
      <c r="G322" s="4">
        <v>20.190000000000001</v>
      </c>
      <c r="H322" s="4">
        <f>TRUNC(TRUNC(G322 * J12, 2) + G322, 2)</f>
        <v>24.32</v>
      </c>
      <c r="I322" s="4">
        <f t="shared" si="8"/>
        <v>7417.6</v>
      </c>
      <c r="J322" s="5">
        <f>I322 / J11</f>
        <v>2.7631854002486129E-3</v>
      </c>
      <c r="K322" s="126">
        <v>305</v>
      </c>
      <c r="L322" s="127">
        <v>19.28</v>
      </c>
      <c r="M322" s="127">
        <f>TRUNC(TRUNC(L322 * O12, 2) + L322, 2)</f>
        <v>23.92</v>
      </c>
      <c r="N322" s="127">
        <f t="shared" si="9"/>
        <v>7295.6</v>
      </c>
      <c r="O322" s="128">
        <f>N322 / O11</f>
        <v>2.6889899965082862E-3</v>
      </c>
    </row>
    <row r="323" spans="1:15" s="6" customFormat="1" ht="39" customHeight="1" x14ac:dyDescent="0.25">
      <c r="A323" s="125" t="s">
        <v>853</v>
      </c>
      <c r="B323" s="23" t="s">
        <v>854</v>
      </c>
      <c r="C323" s="23" t="s">
        <v>36</v>
      </c>
      <c r="D323" s="23" t="s">
        <v>855</v>
      </c>
      <c r="E323" s="24" t="s">
        <v>38</v>
      </c>
      <c r="F323" s="3">
        <v>21</v>
      </c>
      <c r="G323" s="4">
        <v>24.13</v>
      </c>
      <c r="H323" s="4">
        <f>TRUNC(TRUNC(G323 * J12, 2) + G323, 2)</f>
        <v>29.07</v>
      </c>
      <c r="I323" s="4">
        <f t="shared" si="8"/>
        <v>610.47</v>
      </c>
      <c r="J323" s="5">
        <f>I323 / J11</f>
        <v>2.2741072466697727E-4</v>
      </c>
      <c r="K323" s="126">
        <v>21</v>
      </c>
      <c r="L323" s="127">
        <v>23.18</v>
      </c>
      <c r="M323" s="127">
        <f>TRUNC(TRUNC(L323 * O12, 2) + L323, 2)</f>
        <v>28.76</v>
      </c>
      <c r="N323" s="127">
        <f t="shared" si="9"/>
        <v>603.96</v>
      </c>
      <c r="O323" s="128">
        <f>N323 / O11</f>
        <v>2.2260573472930868E-4</v>
      </c>
    </row>
    <row r="324" spans="1:15" s="6" customFormat="1" ht="25.95" customHeight="1" x14ac:dyDescent="0.25">
      <c r="A324" s="125" t="s">
        <v>856</v>
      </c>
      <c r="B324" s="23" t="s">
        <v>857</v>
      </c>
      <c r="C324" s="23" t="s">
        <v>36</v>
      </c>
      <c r="D324" s="23" t="s">
        <v>858</v>
      </c>
      <c r="E324" s="24" t="s">
        <v>38</v>
      </c>
      <c r="F324" s="3">
        <v>99</v>
      </c>
      <c r="G324" s="4">
        <v>18.13</v>
      </c>
      <c r="H324" s="4">
        <f>TRUNC(TRUNC(G324 * J12, 2) + G324, 2)</f>
        <v>21.84</v>
      </c>
      <c r="I324" s="4">
        <f t="shared" si="8"/>
        <v>2162.16</v>
      </c>
      <c r="J324" s="5">
        <f>I324 / J11</f>
        <v>8.0544231894434052E-4</v>
      </c>
      <c r="K324" s="126">
        <v>99</v>
      </c>
      <c r="L324" s="127">
        <v>17.440000000000001</v>
      </c>
      <c r="M324" s="127">
        <f>TRUNC(TRUNC(L324 * O12, 2) + L324, 2)</f>
        <v>21.64</v>
      </c>
      <c r="N324" s="127">
        <f t="shared" si="9"/>
        <v>2142.36</v>
      </c>
      <c r="O324" s="128">
        <f>N324 / O11</f>
        <v>7.8962451462792529E-4</v>
      </c>
    </row>
    <row r="325" spans="1:15" s="6" customFormat="1" ht="39" customHeight="1" x14ac:dyDescent="0.25">
      <c r="A325" s="125" t="s">
        <v>859</v>
      </c>
      <c r="B325" s="23" t="s">
        <v>860</v>
      </c>
      <c r="C325" s="23" t="s">
        <v>36</v>
      </c>
      <c r="D325" s="23" t="s">
        <v>861</v>
      </c>
      <c r="E325" s="24" t="s">
        <v>38</v>
      </c>
      <c r="F325" s="3">
        <v>6</v>
      </c>
      <c r="G325" s="4">
        <v>18.329999999999998</v>
      </c>
      <c r="H325" s="4">
        <f>TRUNC(TRUNC(G325 * J12, 2) + G325, 2)</f>
        <v>22.08</v>
      </c>
      <c r="I325" s="4">
        <f t="shared" si="8"/>
        <v>132.47999999999999</v>
      </c>
      <c r="J325" s="5">
        <f>I325 / J11</f>
        <v>4.9351111117468744E-5</v>
      </c>
      <c r="K325" s="126">
        <v>6</v>
      </c>
      <c r="L325" s="127">
        <v>17.420000000000002</v>
      </c>
      <c r="M325" s="127">
        <f>TRUNC(TRUNC(L325 * O12, 2) + L325, 2)</f>
        <v>21.61</v>
      </c>
      <c r="N325" s="127">
        <f t="shared" si="9"/>
        <v>129.66</v>
      </c>
      <c r="O325" s="128">
        <f>N325 / O11</f>
        <v>4.7789687338569049E-5</v>
      </c>
    </row>
    <row r="326" spans="1:15" s="6" customFormat="1" ht="52.05" customHeight="1" x14ac:dyDescent="0.25">
      <c r="A326" s="125" t="s">
        <v>862</v>
      </c>
      <c r="B326" s="23" t="s">
        <v>863</v>
      </c>
      <c r="C326" s="23" t="s">
        <v>36</v>
      </c>
      <c r="D326" s="23" t="s">
        <v>864</v>
      </c>
      <c r="E326" s="24" t="s">
        <v>38</v>
      </c>
      <c r="F326" s="3">
        <v>1</v>
      </c>
      <c r="G326" s="4">
        <v>26.77</v>
      </c>
      <c r="H326" s="4">
        <f>TRUNC(TRUNC(G326 * J12, 2) + G326, 2)</f>
        <v>32.25</v>
      </c>
      <c r="I326" s="4">
        <f t="shared" si="8"/>
        <v>32.25</v>
      </c>
      <c r="J326" s="5">
        <f>I326 / J11</f>
        <v>1.2013687602191781E-5</v>
      </c>
      <c r="K326" s="126">
        <v>1</v>
      </c>
      <c r="L326" s="127">
        <v>25.64</v>
      </c>
      <c r="M326" s="127">
        <f>TRUNC(TRUNC(L326 * O12, 2) + L326, 2)</f>
        <v>31.81</v>
      </c>
      <c r="N326" s="127">
        <f t="shared" si="9"/>
        <v>31.81</v>
      </c>
      <c r="O326" s="128">
        <f>N326 / O11</f>
        <v>1.1724432779884941E-5</v>
      </c>
    </row>
    <row r="327" spans="1:15" s="6" customFormat="1" ht="24" customHeight="1" x14ac:dyDescent="0.25">
      <c r="A327" s="125" t="s">
        <v>865</v>
      </c>
      <c r="B327" s="23" t="s">
        <v>866</v>
      </c>
      <c r="C327" s="23" t="s">
        <v>20</v>
      </c>
      <c r="D327" s="23" t="s">
        <v>867</v>
      </c>
      <c r="E327" s="24" t="s">
        <v>667</v>
      </c>
      <c r="F327" s="3">
        <v>407</v>
      </c>
      <c r="G327" s="4">
        <v>4.8600000000000003</v>
      </c>
      <c r="H327" s="4">
        <f>TRUNC(TRUNC(G327 * J12, 2) + G327, 2)</f>
        <v>5.85</v>
      </c>
      <c r="I327" s="4">
        <f t="shared" si="8"/>
        <v>2380.9499999999998</v>
      </c>
      <c r="J327" s="5">
        <f>I327 / J11</f>
        <v>8.8694541074227969E-4</v>
      </c>
      <c r="K327" s="126">
        <v>407</v>
      </c>
      <c r="L327" s="127">
        <v>4.67</v>
      </c>
      <c r="M327" s="127">
        <f>TRUNC(TRUNC(L327 * O12, 2) + L327, 2)</f>
        <v>5.79</v>
      </c>
      <c r="N327" s="127">
        <f t="shared" si="9"/>
        <v>2356.5300000000002</v>
      </c>
      <c r="O327" s="128">
        <f>N327 / O11</f>
        <v>8.6856264001201704E-4</v>
      </c>
    </row>
    <row r="328" spans="1:15" s="6" customFormat="1" ht="24" customHeight="1" x14ac:dyDescent="0.25">
      <c r="A328" s="125" t="s">
        <v>868</v>
      </c>
      <c r="B328" s="23" t="s">
        <v>869</v>
      </c>
      <c r="C328" s="23" t="s">
        <v>20</v>
      </c>
      <c r="D328" s="23" t="s">
        <v>870</v>
      </c>
      <c r="E328" s="24" t="s">
        <v>667</v>
      </c>
      <c r="F328" s="3">
        <v>67</v>
      </c>
      <c r="G328" s="4">
        <v>6.61</v>
      </c>
      <c r="H328" s="4">
        <f>TRUNC(TRUNC(G328 * J12, 2) + G328, 2)</f>
        <v>7.96</v>
      </c>
      <c r="I328" s="4">
        <f t="shared" si="8"/>
        <v>533.32000000000005</v>
      </c>
      <c r="J328" s="5">
        <f>I328 / J11</f>
        <v>1.986710037829743E-4</v>
      </c>
      <c r="K328" s="126">
        <v>67</v>
      </c>
      <c r="L328" s="127">
        <v>6.27</v>
      </c>
      <c r="M328" s="127">
        <f>TRUNC(TRUNC(L328 * O12, 2) + L328, 2)</f>
        <v>7.78</v>
      </c>
      <c r="N328" s="127">
        <f t="shared" si="9"/>
        <v>521.26</v>
      </c>
      <c r="O328" s="128">
        <f>N328 / O11</f>
        <v>1.9212442096330789E-4</v>
      </c>
    </row>
    <row r="329" spans="1:15" s="6" customFormat="1" ht="25.95" customHeight="1" x14ac:dyDescent="0.25">
      <c r="A329" s="125" t="s">
        <v>871</v>
      </c>
      <c r="B329" s="23" t="s">
        <v>872</v>
      </c>
      <c r="C329" s="23" t="s">
        <v>20</v>
      </c>
      <c r="D329" s="23" t="s">
        <v>873</v>
      </c>
      <c r="E329" s="24" t="s">
        <v>38</v>
      </c>
      <c r="F329" s="3">
        <v>67</v>
      </c>
      <c r="G329" s="4">
        <v>12.13</v>
      </c>
      <c r="H329" s="4">
        <f>TRUNC(TRUNC(G329 * J12, 2) + G329, 2)</f>
        <v>14.61</v>
      </c>
      <c r="I329" s="4">
        <f t="shared" si="8"/>
        <v>978.87</v>
      </c>
      <c r="J329" s="5">
        <f>I329 / J11</f>
        <v>3.6464615141573546E-4</v>
      </c>
      <c r="K329" s="126">
        <v>67</v>
      </c>
      <c r="L329" s="127">
        <v>11.61</v>
      </c>
      <c r="M329" s="127">
        <f>TRUNC(TRUNC(L329 * O12, 2) + L329, 2)</f>
        <v>14.4</v>
      </c>
      <c r="N329" s="127">
        <f t="shared" si="9"/>
        <v>964.8</v>
      </c>
      <c r="O329" s="128">
        <f>N329 / O11</f>
        <v>3.5560304137167525E-4</v>
      </c>
    </row>
    <row r="330" spans="1:15" s="6" customFormat="1" ht="24" customHeight="1" x14ac:dyDescent="0.25">
      <c r="A330" s="125" t="s">
        <v>874</v>
      </c>
      <c r="B330" s="23" t="s">
        <v>875</v>
      </c>
      <c r="C330" s="23" t="s">
        <v>20</v>
      </c>
      <c r="D330" s="23" t="s">
        <v>876</v>
      </c>
      <c r="E330" s="24" t="s">
        <v>38</v>
      </c>
      <c r="F330" s="3">
        <v>192</v>
      </c>
      <c r="G330" s="4">
        <v>1.1000000000000001</v>
      </c>
      <c r="H330" s="4">
        <f>TRUNC(TRUNC(G330 * J12, 2) + G330, 2)</f>
        <v>1.32</v>
      </c>
      <c r="I330" s="4">
        <f t="shared" si="8"/>
        <v>253.44</v>
      </c>
      <c r="J330" s="5">
        <f>I330 / J11</f>
        <v>9.4410821268201082E-5</v>
      </c>
      <c r="K330" s="126">
        <v>192</v>
      </c>
      <c r="L330" s="127">
        <v>1.06</v>
      </c>
      <c r="M330" s="127">
        <f>TRUNC(TRUNC(L330 * O12, 2) + L330, 2)</f>
        <v>1.31</v>
      </c>
      <c r="N330" s="127">
        <f t="shared" si="9"/>
        <v>251.52</v>
      </c>
      <c r="O330" s="128">
        <f>N330 / O11</f>
        <v>9.270447446704371E-5</v>
      </c>
    </row>
    <row r="331" spans="1:15" s="6" customFormat="1" ht="25.95" customHeight="1" x14ac:dyDescent="0.25">
      <c r="A331" s="125" t="s">
        <v>877</v>
      </c>
      <c r="B331" s="23" t="s">
        <v>878</v>
      </c>
      <c r="C331" s="23" t="s">
        <v>20</v>
      </c>
      <c r="D331" s="23" t="s">
        <v>879</v>
      </c>
      <c r="E331" s="24" t="s">
        <v>38</v>
      </c>
      <c r="F331" s="3">
        <v>67</v>
      </c>
      <c r="G331" s="4">
        <v>5.47</v>
      </c>
      <c r="H331" s="4">
        <f>TRUNC(TRUNC(G331 * J12, 2) + G331, 2)</f>
        <v>6.59</v>
      </c>
      <c r="I331" s="4">
        <f t="shared" si="8"/>
        <v>441.53</v>
      </c>
      <c r="J331" s="5">
        <f>I331 / J11</f>
        <v>1.6447762750374377E-4</v>
      </c>
      <c r="K331" s="126">
        <v>67</v>
      </c>
      <c r="L331" s="127">
        <v>5.42</v>
      </c>
      <c r="M331" s="127">
        <f>TRUNC(TRUNC(L331 * O12, 2) + L331, 2)</f>
        <v>6.72</v>
      </c>
      <c r="N331" s="127">
        <f t="shared" si="9"/>
        <v>450.24</v>
      </c>
      <c r="O331" s="128">
        <f>N331 / O11</f>
        <v>1.6594808597344848E-4</v>
      </c>
    </row>
    <row r="332" spans="1:15" s="6" customFormat="1" ht="25.95" customHeight="1" x14ac:dyDescent="0.25">
      <c r="A332" s="125" t="s">
        <v>880</v>
      </c>
      <c r="B332" s="23" t="s">
        <v>881</v>
      </c>
      <c r="C332" s="23" t="s">
        <v>20</v>
      </c>
      <c r="D332" s="23" t="s">
        <v>882</v>
      </c>
      <c r="E332" s="24" t="s">
        <v>77</v>
      </c>
      <c r="F332" s="3">
        <v>67</v>
      </c>
      <c r="G332" s="4">
        <v>22.04</v>
      </c>
      <c r="H332" s="4">
        <f>TRUNC(TRUNC(G332 * J12, 2) + G332, 2)</f>
        <v>26.55</v>
      </c>
      <c r="I332" s="4">
        <f t="shared" si="8"/>
        <v>1778.85</v>
      </c>
      <c r="J332" s="5">
        <f>I332 / J11</f>
        <v>6.6265265709019683E-4</v>
      </c>
      <c r="K332" s="126">
        <v>67</v>
      </c>
      <c r="L332" s="127">
        <v>21.08</v>
      </c>
      <c r="M332" s="127">
        <f>TRUNC(TRUNC(L332 * O12, 2) + L332, 2)</f>
        <v>26.16</v>
      </c>
      <c r="N332" s="127">
        <f t="shared" si="9"/>
        <v>1752.72</v>
      </c>
      <c r="O332" s="128">
        <f>N332 / O11</f>
        <v>6.4601219182521008E-4</v>
      </c>
    </row>
    <row r="333" spans="1:15" s="6" customFormat="1" ht="52.05" customHeight="1" x14ac:dyDescent="0.25">
      <c r="A333" s="125" t="s">
        <v>883</v>
      </c>
      <c r="B333" s="23" t="s">
        <v>884</v>
      </c>
      <c r="C333" s="23" t="s">
        <v>36</v>
      </c>
      <c r="D333" s="23" t="s">
        <v>885</v>
      </c>
      <c r="E333" s="24" t="s">
        <v>77</v>
      </c>
      <c r="F333" s="3">
        <v>158.19999999999999</v>
      </c>
      <c r="G333" s="4">
        <v>64.66</v>
      </c>
      <c r="H333" s="4">
        <f>TRUNC(TRUNC(G333 * J12, 2) + G333, 2)</f>
        <v>77.91</v>
      </c>
      <c r="I333" s="4">
        <f t="shared" si="8"/>
        <v>12325.36</v>
      </c>
      <c r="J333" s="5">
        <f>I333 / J11</f>
        <v>4.5914116162651319E-3</v>
      </c>
      <c r="K333" s="126">
        <v>158.19999999999999</v>
      </c>
      <c r="L333" s="127">
        <v>64.400000000000006</v>
      </c>
      <c r="M333" s="127">
        <f>TRUNC(TRUNC(L333 * O12, 2) + L333, 2)</f>
        <v>79.92</v>
      </c>
      <c r="N333" s="127">
        <f t="shared" si="9"/>
        <v>12643.34</v>
      </c>
      <c r="O333" s="128">
        <f>N333 / O11</f>
        <v>4.6600436951660003E-3</v>
      </c>
    </row>
    <row r="334" spans="1:15" s="6" customFormat="1" ht="52.05" customHeight="1" x14ac:dyDescent="0.25">
      <c r="A334" s="125" t="s">
        <v>886</v>
      </c>
      <c r="B334" s="23" t="s">
        <v>887</v>
      </c>
      <c r="C334" s="23" t="s">
        <v>36</v>
      </c>
      <c r="D334" s="23" t="s">
        <v>888</v>
      </c>
      <c r="E334" s="24" t="s">
        <v>77</v>
      </c>
      <c r="F334" s="3">
        <v>88</v>
      </c>
      <c r="G334" s="4">
        <v>115.83</v>
      </c>
      <c r="H334" s="4">
        <f>TRUNC(TRUNC(G334 * J12, 2) + G334, 2)</f>
        <v>139.57</v>
      </c>
      <c r="I334" s="4">
        <f t="shared" ref="I334:I397" si="10">TRUNC(F334 * H334,2)</f>
        <v>12282.16</v>
      </c>
      <c r="J334" s="5">
        <f>I334 / J11</f>
        <v>4.5753188626398702E-3</v>
      </c>
      <c r="K334" s="126">
        <v>88</v>
      </c>
      <c r="L334" s="127">
        <v>115.45</v>
      </c>
      <c r="M334" s="127">
        <f>TRUNC(TRUNC(L334 * O12, 2) + L334, 2)</f>
        <v>143.27000000000001</v>
      </c>
      <c r="N334" s="127">
        <f t="shared" ref="N334:N397" si="11">TRUNC(K334 * M334,2)</f>
        <v>12607.76</v>
      </c>
      <c r="O334" s="128">
        <f>N334 / O11</f>
        <v>4.6469297272845695E-3</v>
      </c>
    </row>
    <row r="335" spans="1:15" s="6" customFormat="1" ht="39" customHeight="1" x14ac:dyDescent="0.25">
      <c r="A335" s="125" t="s">
        <v>889</v>
      </c>
      <c r="B335" s="23" t="s">
        <v>890</v>
      </c>
      <c r="C335" s="23" t="s">
        <v>36</v>
      </c>
      <c r="D335" s="23" t="s">
        <v>891</v>
      </c>
      <c r="E335" s="24" t="s">
        <v>77</v>
      </c>
      <c r="F335" s="3">
        <v>24.7</v>
      </c>
      <c r="G335" s="4">
        <v>29.11</v>
      </c>
      <c r="H335" s="4">
        <f>TRUNC(TRUNC(G335 * J12, 2) + G335, 2)</f>
        <v>35.07</v>
      </c>
      <c r="I335" s="4">
        <f t="shared" si="10"/>
        <v>866.22</v>
      </c>
      <c r="J335" s="5">
        <f>I335 / J11</f>
        <v>3.2268206123319584E-4</v>
      </c>
      <c r="K335" s="126">
        <v>24.7</v>
      </c>
      <c r="L335" s="127">
        <v>28.77</v>
      </c>
      <c r="M335" s="127">
        <f>TRUNC(TRUNC(L335 * O12, 2) + L335, 2)</f>
        <v>35.700000000000003</v>
      </c>
      <c r="N335" s="127">
        <f t="shared" si="11"/>
        <v>881.79</v>
      </c>
      <c r="O335" s="128">
        <f>N335 / O11</f>
        <v>3.2500746875117073E-4</v>
      </c>
    </row>
    <row r="336" spans="1:15" s="6" customFormat="1" ht="52.05" customHeight="1" x14ac:dyDescent="0.25">
      <c r="A336" s="125" t="s">
        <v>892</v>
      </c>
      <c r="B336" s="23" t="s">
        <v>893</v>
      </c>
      <c r="C336" s="23" t="s">
        <v>36</v>
      </c>
      <c r="D336" s="23" t="s">
        <v>894</v>
      </c>
      <c r="E336" s="24" t="s">
        <v>77</v>
      </c>
      <c r="F336" s="3">
        <v>74.099999999999994</v>
      </c>
      <c r="G336" s="4">
        <v>32.159999999999997</v>
      </c>
      <c r="H336" s="4">
        <f>TRUNC(TRUNC(G336 * J12, 2) + G336, 2)</f>
        <v>38.75</v>
      </c>
      <c r="I336" s="4">
        <f t="shared" si="10"/>
        <v>2871.37</v>
      </c>
      <c r="J336" s="5">
        <f>I336 / J11</f>
        <v>1.0696354161335011E-3</v>
      </c>
      <c r="K336" s="126">
        <v>74.099999999999994</v>
      </c>
      <c r="L336" s="127">
        <v>31.97</v>
      </c>
      <c r="M336" s="127">
        <f>TRUNC(TRUNC(L336 * O12, 2) + L336, 2)</f>
        <v>39.67</v>
      </c>
      <c r="N336" s="127">
        <f t="shared" si="11"/>
        <v>2939.54</v>
      </c>
      <c r="O336" s="128">
        <f>N336 / O11</f>
        <v>1.083446687638572E-3</v>
      </c>
    </row>
    <row r="337" spans="1:15" s="6" customFormat="1" ht="39" customHeight="1" x14ac:dyDescent="0.25">
      <c r="A337" s="125" t="s">
        <v>895</v>
      </c>
      <c r="B337" s="23" t="s">
        <v>896</v>
      </c>
      <c r="C337" s="23" t="s">
        <v>36</v>
      </c>
      <c r="D337" s="23" t="s">
        <v>897</v>
      </c>
      <c r="E337" s="24" t="s">
        <v>77</v>
      </c>
      <c r="F337" s="3">
        <v>234.8</v>
      </c>
      <c r="G337" s="4">
        <v>19.260000000000002</v>
      </c>
      <c r="H337" s="4">
        <f>TRUNC(TRUNC(G337 * J12, 2) + G337, 2)</f>
        <v>23.2</v>
      </c>
      <c r="I337" s="4">
        <f t="shared" si="10"/>
        <v>5447.36</v>
      </c>
      <c r="J337" s="5">
        <f>I337 / J11</f>
        <v>2.0292366293542764E-3</v>
      </c>
      <c r="K337" s="126">
        <v>234.8</v>
      </c>
      <c r="L337" s="127">
        <v>19.02</v>
      </c>
      <c r="M337" s="127">
        <f>TRUNC(TRUNC(L337 * O12, 2) + L337, 2)</f>
        <v>23.6</v>
      </c>
      <c r="N337" s="127">
        <f t="shared" si="11"/>
        <v>5541.28</v>
      </c>
      <c r="O337" s="128">
        <f>N337 / O11</f>
        <v>2.0423880815630562E-3</v>
      </c>
    </row>
    <row r="338" spans="1:15" s="6" customFormat="1" ht="39" customHeight="1" x14ac:dyDescent="0.25">
      <c r="A338" s="125" t="s">
        <v>898</v>
      </c>
      <c r="B338" s="23" t="s">
        <v>899</v>
      </c>
      <c r="C338" s="23" t="s">
        <v>36</v>
      </c>
      <c r="D338" s="23" t="s">
        <v>900</v>
      </c>
      <c r="E338" s="24" t="s">
        <v>77</v>
      </c>
      <c r="F338" s="3">
        <v>30.1</v>
      </c>
      <c r="G338" s="4">
        <v>27.77</v>
      </c>
      <c r="H338" s="4">
        <f>TRUNC(TRUNC(G338 * J12, 2) + G338, 2)</f>
        <v>33.46</v>
      </c>
      <c r="I338" s="4">
        <f t="shared" si="10"/>
        <v>1007.14</v>
      </c>
      <c r="J338" s="5">
        <f>I338 / J11</f>
        <v>3.7517721958671104E-4</v>
      </c>
      <c r="K338" s="126">
        <v>30.1</v>
      </c>
      <c r="L338" s="127">
        <v>27.43</v>
      </c>
      <c r="M338" s="127">
        <f>TRUNC(TRUNC(L338 * O12, 2) + L338, 2)</f>
        <v>34.04</v>
      </c>
      <c r="N338" s="127">
        <f t="shared" si="11"/>
        <v>1024.5999999999999</v>
      </c>
      <c r="O338" s="128">
        <f>N338 / O11</f>
        <v>3.7764394298239892E-4</v>
      </c>
    </row>
    <row r="339" spans="1:15" s="6" customFormat="1" ht="39" customHeight="1" x14ac:dyDescent="0.25">
      <c r="A339" s="125" t="s">
        <v>901</v>
      </c>
      <c r="B339" s="23" t="s">
        <v>902</v>
      </c>
      <c r="C339" s="23" t="s">
        <v>36</v>
      </c>
      <c r="D339" s="23" t="s">
        <v>903</v>
      </c>
      <c r="E339" s="24" t="s">
        <v>77</v>
      </c>
      <c r="F339" s="3">
        <v>154.80000000000001</v>
      </c>
      <c r="G339" s="4">
        <v>28.78</v>
      </c>
      <c r="H339" s="4">
        <f>TRUNC(TRUNC(G339 * J12, 2) + G339, 2)</f>
        <v>34.67</v>
      </c>
      <c r="I339" s="4">
        <f t="shared" si="10"/>
        <v>5366.91</v>
      </c>
      <c r="J339" s="5">
        <f>I339 / J11</f>
        <v>1.9992676009016773E-3</v>
      </c>
      <c r="K339" s="126">
        <v>154.80000000000001</v>
      </c>
      <c r="L339" s="127">
        <v>28.71</v>
      </c>
      <c r="M339" s="127">
        <f>TRUNC(TRUNC(L339 * O12, 2) + L339, 2)</f>
        <v>35.619999999999997</v>
      </c>
      <c r="N339" s="127">
        <f t="shared" si="11"/>
        <v>5513.97</v>
      </c>
      <c r="O339" s="128">
        <f>N339 / O11</f>
        <v>2.0323222450582259E-3</v>
      </c>
    </row>
    <row r="340" spans="1:15" s="6" customFormat="1" ht="39" customHeight="1" x14ac:dyDescent="0.25">
      <c r="A340" s="125" t="s">
        <v>904</v>
      </c>
      <c r="B340" s="23" t="s">
        <v>905</v>
      </c>
      <c r="C340" s="23" t="s">
        <v>36</v>
      </c>
      <c r="D340" s="23" t="s">
        <v>906</v>
      </c>
      <c r="E340" s="24" t="s">
        <v>77</v>
      </c>
      <c r="F340" s="3">
        <v>2895.1</v>
      </c>
      <c r="G340" s="4">
        <v>3.41</v>
      </c>
      <c r="H340" s="4">
        <f>TRUNC(TRUNC(G340 * J12, 2) + G340, 2)</f>
        <v>4.0999999999999996</v>
      </c>
      <c r="I340" s="4">
        <f t="shared" si="10"/>
        <v>11869.91</v>
      </c>
      <c r="J340" s="5">
        <f>I340 / J11</f>
        <v>4.4217485459265814E-3</v>
      </c>
      <c r="K340" s="126">
        <v>2895.1</v>
      </c>
      <c r="L340" s="127">
        <v>3.33</v>
      </c>
      <c r="M340" s="127">
        <f>TRUNC(TRUNC(L340 * O12, 2) + L340, 2)</f>
        <v>4.13</v>
      </c>
      <c r="N340" s="127">
        <f t="shared" si="11"/>
        <v>11956.76</v>
      </c>
      <c r="O340" s="128">
        <f>N340 / O11</f>
        <v>4.4069861328266922E-3</v>
      </c>
    </row>
    <row r="341" spans="1:15" s="6" customFormat="1" ht="39" customHeight="1" x14ac:dyDescent="0.25">
      <c r="A341" s="125" t="s">
        <v>907</v>
      </c>
      <c r="B341" s="23" t="s">
        <v>908</v>
      </c>
      <c r="C341" s="23" t="s">
        <v>36</v>
      </c>
      <c r="D341" s="23" t="s">
        <v>909</v>
      </c>
      <c r="E341" s="24" t="s">
        <v>77</v>
      </c>
      <c r="F341" s="3">
        <v>4759.3</v>
      </c>
      <c r="G341" s="4">
        <v>4.96</v>
      </c>
      <c r="H341" s="4">
        <f>TRUNC(TRUNC(G341 * J12, 2) + G341, 2)</f>
        <v>5.97</v>
      </c>
      <c r="I341" s="4">
        <f t="shared" si="10"/>
        <v>28413.02</v>
      </c>
      <c r="J341" s="5">
        <f>I341 / J11</f>
        <v>1.0584345615963633E-2</v>
      </c>
      <c r="K341" s="126">
        <v>4759.3</v>
      </c>
      <c r="L341" s="127">
        <v>4.87</v>
      </c>
      <c r="M341" s="127">
        <f>TRUNC(TRUNC(L341 * O12, 2) + L341, 2)</f>
        <v>6.04</v>
      </c>
      <c r="N341" s="127">
        <f t="shared" si="11"/>
        <v>28746.17</v>
      </c>
      <c r="O341" s="128">
        <f>N341 / O11</f>
        <v>1.0595175663129364E-2</v>
      </c>
    </row>
    <row r="342" spans="1:15" s="6" customFormat="1" ht="39" customHeight="1" x14ac:dyDescent="0.25">
      <c r="A342" s="125" t="s">
        <v>910</v>
      </c>
      <c r="B342" s="23" t="s">
        <v>911</v>
      </c>
      <c r="C342" s="23" t="s">
        <v>36</v>
      </c>
      <c r="D342" s="23" t="s">
        <v>912</v>
      </c>
      <c r="E342" s="24" t="s">
        <v>77</v>
      </c>
      <c r="F342" s="3">
        <v>357.8</v>
      </c>
      <c r="G342" s="4">
        <v>7.68</v>
      </c>
      <c r="H342" s="4">
        <f>TRUNC(TRUNC(G342 * J12, 2) + G342, 2)</f>
        <v>9.25</v>
      </c>
      <c r="I342" s="4">
        <f t="shared" si="10"/>
        <v>3309.65</v>
      </c>
      <c r="J342" s="5">
        <f>I342 / J11</f>
        <v>1.2329023619409001E-3</v>
      </c>
      <c r="K342" s="126">
        <v>357.8</v>
      </c>
      <c r="L342" s="127">
        <v>7.55</v>
      </c>
      <c r="M342" s="127">
        <f>TRUNC(TRUNC(L342 * O12, 2) + L342, 2)</f>
        <v>9.36</v>
      </c>
      <c r="N342" s="127">
        <f t="shared" si="11"/>
        <v>3349</v>
      </c>
      <c r="O342" s="128">
        <f>N342 / O11</f>
        <v>1.2343642055905272E-3</v>
      </c>
    </row>
    <row r="343" spans="1:15" s="6" customFormat="1" ht="39" customHeight="1" x14ac:dyDescent="0.25">
      <c r="A343" s="125" t="s">
        <v>913</v>
      </c>
      <c r="B343" s="23" t="s">
        <v>914</v>
      </c>
      <c r="C343" s="23" t="s">
        <v>36</v>
      </c>
      <c r="D343" s="23" t="s">
        <v>915</v>
      </c>
      <c r="E343" s="24" t="s">
        <v>77</v>
      </c>
      <c r="F343" s="3">
        <v>102.2</v>
      </c>
      <c r="G343" s="4">
        <v>10.73</v>
      </c>
      <c r="H343" s="4">
        <f>TRUNC(TRUNC(G343 * J12, 2) + G343, 2)</f>
        <v>12.92</v>
      </c>
      <c r="I343" s="4">
        <f t="shared" si="10"/>
        <v>1320.42</v>
      </c>
      <c r="J343" s="5">
        <f>I343 / J11</f>
        <v>4.9187948476545962E-4</v>
      </c>
      <c r="K343" s="126">
        <v>102.2</v>
      </c>
      <c r="L343" s="127">
        <v>10.57</v>
      </c>
      <c r="M343" s="127">
        <f>TRUNC(TRUNC(L343 * O12, 2) + L343, 2)</f>
        <v>13.11</v>
      </c>
      <c r="N343" s="127">
        <f t="shared" si="11"/>
        <v>1339.84</v>
      </c>
      <c r="O343" s="128">
        <f>N343 / O11</f>
        <v>4.9383414070421376E-4</v>
      </c>
    </row>
    <row r="344" spans="1:15" s="6" customFormat="1" ht="39" customHeight="1" x14ac:dyDescent="0.25">
      <c r="A344" s="125" t="s">
        <v>916</v>
      </c>
      <c r="B344" s="23" t="s">
        <v>917</v>
      </c>
      <c r="C344" s="23" t="s">
        <v>36</v>
      </c>
      <c r="D344" s="23" t="s">
        <v>918</v>
      </c>
      <c r="E344" s="24" t="s">
        <v>38</v>
      </c>
      <c r="F344" s="3">
        <v>4</v>
      </c>
      <c r="G344" s="4">
        <v>169.67</v>
      </c>
      <c r="H344" s="4">
        <f>TRUNC(TRUNC(G344 * J12, 2) + G344, 2)</f>
        <v>204.45</v>
      </c>
      <c r="I344" s="4">
        <f t="shared" si="10"/>
        <v>817.8</v>
      </c>
      <c r="J344" s="5">
        <f>I344 / J11</f>
        <v>3.0464476654488179E-4</v>
      </c>
      <c r="K344" s="126">
        <v>4</v>
      </c>
      <c r="L344" s="127">
        <v>163.68</v>
      </c>
      <c r="M344" s="127">
        <f>TRUNC(TRUNC(L344 * O12, 2) + L344, 2)</f>
        <v>203.12</v>
      </c>
      <c r="N344" s="127">
        <f t="shared" si="11"/>
        <v>812.48</v>
      </c>
      <c r="O344" s="128">
        <f>N344 / O11</f>
        <v>2.9946140034583206E-4</v>
      </c>
    </row>
    <row r="345" spans="1:15" s="6" customFormat="1" ht="25.95" customHeight="1" x14ac:dyDescent="0.25">
      <c r="A345" s="125" t="s">
        <v>919</v>
      </c>
      <c r="B345" s="23" t="s">
        <v>920</v>
      </c>
      <c r="C345" s="23" t="s">
        <v>20</v>
      </c>
      <c r="D345" s="23" t="s">
        <v>921</v>
      </c>
      <c r="E345" s="24" t="s">
        <v>38</v>
      </c>
      <c r="F345" s="3">
        <v>4</v>
      </c>
      <c r="G345" s="4">
        <v>249.89</v>
      </c>
      <c r="H345" s="4">
        <f>TRUNC(TRUNC(G345 * J12, 2) + G345, 2)</f>
        <v>301.11</v>
      </c>
      <c r="I345" s="4">
        <f t="shared" si="10"/>
        <v>1204.44</v>
      </c>
      <c r="J345" s="5">
        <f>I345 / J11</f>
        <v>4.4867491149097269E-4</v>
      </c>
      <c r="K345" s="126">
        <v>4</v>
      </c>
      <c r="L345" s="127">
        <v>245.1</v>
      </c>
      <c r="M345" s="127">
        <f>TRUNC(TRUNC(L345 * O12, 2) + L345, 2)</f>
        <v>304.16000000000003</v>
      </c>
      <c r="N345" s="127">
        <f t="shared" si="11"/>
        <v>1216.6400000000001</v>
      </c>
      <c r="O345" s="128">
        <f>N345 / O11</f>
        <v>4.4842546046272293E-4</v>
      </c>
    </row>
    <row r="346" spans="1:15" s="6" customFormat="1" ht="39" customHeight="1" x14ac:dyDescent="0.25">
      <c r="A346" s="125" t="s">
        <v>922</v>
      </c>
      <c r="B346" s="23" t="s">
        <v>923</v>
      </c>
      <c r="C346" s="23" t="s">
        <v>36</v>
      </c>
      <c r="D346" s="23" t="s">
        <v>924</v>
      </c>
      <c r="E346" s="24" t="s">
        <v>38</v>
      </c>
      <c r="F346" s="3">
        <v>1</v>
      </c>
      <c r="G346" s="4">
        <v>74.47</v>
      </c>
      <c r="H346" s="4">
        <f>TRUNC(TRUNC(G346 * J12, 2) + G346, 2)</f>
        <v>89.73</v>
      </c>
      <c r="I346" s="4">
        <f t="shared" si="10"/>
        <v>89.73</v>
      </c>
      <c r="J346" s="5">
        <f>I346 / J11</f>
        <v>3.3425990342470343E-5</v>
      </c>
      <c r="K346" s="126">
        <v>1</v>
      </c>
      <c r="L346" s="127">
        <v>71.77</v>
      </c>
      <c r="M346" s="127">
        <f>TRUNC(TRUNC(L346 * O12, 2) + L346, 2)</f>
        <v>89.06</v>
      </c>
      <c r="N346" s="127">
        <f t="shared" si="11"/>
        <v>89.06</v>
      </c>
      <c r="O346" s="128">
        <f>N346 / O11</f>
        <v>3.2825463168077735E-5</v>
      </c>
    </row>
    <row r="347" spans="1:15" s="6" customFormat="1" ht="39" customHeight="1" x14ac:dyDescent="0.25">
      <c r="A347" s="125" t="s">
        <v>925</v>
      </c>
      <c r="B347" s="23" t="s">
        <v>926</v>
      </c>
      <c r="C347" s="23" t="s">
        <v>36</v>
      </c>
      <c r="D347" s="23" t="s">
        <v>927</v>
      </c>
      <c r="E347" s="24" t="s">
        <v>38</v>
      </c>
      <c r="F347" s="3">
        <v>2</v>
      </c>
      <c r="G347" s="4">
        <v>50.36</v>
      </c>
      <c r="H347" s="4">
        <f>TRUNC(TRUNC(G347 * J12, 2) + G347, 2)</f>
        <v>60.68</v>
      </c>
      <c r="I347" s="4">
        <f t="shared" si="10"/>
        <v>121.36</v>
      </c>
      <c r="J347" s="5">
        <f>I347 / J11</f>
        <v>4.520871712874402E-5</v>
      </c>
      <c r="K347" s="126">
        <v>2</v>
      </c>
      <c r="L347" s="127">
        <v>48.73</v>
      </c>
      <c r="M347" s="127">
        <f>TRUNC(TRUNC(L347 * O12, 2) + L347, 2)</f>
        <v>60.47</v>
      </c>
      <c r="N347" s="127">
        <f t="shared" si="11"/>
        <v>120.94</v>
      </c>
      <c r="O347" s="128">
        <f>N347 / O11</f>
        <v>4.4575696334463526E-5</v>
      </c>
    </row>
    <row r="348" spans="1:15" s="6" customFormat="1" ht="39" customHeight="1" x14ac:dyDescent="0.25">
      <c r="A348" s="125" t="s">
        <v>928</v>
      </c>
      <c r="B348" s="23" t="s">
        <v>929</v>
      </c>
      <c r="C348" s="23" t="s">
        <v>36</v>
      </c>
      <c r="D348" s="23" t="s">
        <v>930</v>
      </c>
      <c r="E348" s="24" t="s">
        <v>38</v>
      </c>
      <c r="F348" s="3">
        <v>11</v>
      </c>
      <c r="G348" s="4">
        <v>36.729999999999997</v>
      </c>
      <c r="H348" s="4">
        <f>TRUNC(TRUNC(G348 * J12, 2) + G348, 2)</f>
        <v>44.25</v>
      </c>
      <c r="I348" s="4">
        <f t="shared" si="10"/>
        <v>486.75</v>
      </c>
      <c r="J348" s="5">
        <f>I348 / J11</f>
        <v>1.8132286636796433E-4</v>
      </c>
      <c r="K348" s="126">
        <v>11</v>
      </c>
      <c r="L348" s="127">
        <v>35.36</v>
      </c>
      <c r="M348" s="127">
        <f>TRUNC(TRUNC(L348 * O12, 2) + L348, 2)</f>
        <v>43.88</v>
      </c>
      <c r="N348" s="127">
        <f t="shared" si="11"/>
        <v>482.68</v>
      </c>
      <c r="O348" s="128">
        <f>N348 / O11</f>
        <v>1.7790472223184103E-4</v>
      </c>
    </row>
    <row r="349" spans="1:15" s="6" customFormat="1" ht="39" customHeight="1" x14ac:dyDescent="0.25">
      <c r="A349" s="125" t="s">
        <v>931</v>
      </c>
      <c r="B349" s="23" t="s">
        <v>932</v>
      </c>
      <c r="C349" s="23" t="s">
        <v>36</v>
      </c>
      <c r="D349" s="23" t="s">
        <v>933</v>
      </c>
      <c r="E349" s="24" t="s">
        <v>38</v>
      </c>
      <c r="F349" s="3">
        <v>3</v>
      </c>
      <c r="G349" s="4">
        <v>58.94</v>
      </c>
      <c r="H349" s="4">
        <f>TRUNC(TRUNC(G349 * J12, 2) + G349, 2)</f>
        <v>71.02</v>
      </c>
      <c r="I349" s="4">
        <f t="shared" si="10"/>
        <v>213.06</v>
      </c>
      <c r="J349" s="5">
        <f>I349 / J11</f>
        <v>7.9368566837921886E-5</v>
      </c>
      <c r="K349" s="126">
        <v>3</v>
      </c>
      <c r="L349" s="127">
        <v>56.77</v>
      </c>
      <c r="M349" s="127">
        <f>TRUNC(TRUNC(L349 * O12, 2) + L349, 2)</f>
        <v>70.45</v>
      </c>
      <c r="N349" s="127">
        <f t="shared" si="11"/>
        <v>211.35</v>
      </c>
      <c r="O349" s="128">
        <f>N349 / O11</f>
        <v>7.7898738385057597E-5</v>
      </c>
    </row>
    <row r="350" spans="1:15" s="6" customFormat="1" ht="39" customHeight="1" x14ac:dyDescent="0.25">
      <c r="A350" s="125" t="s">
        <v>934</v>
      </c>
      <c r="B350" s="23" t="s">
        <v>935</v>
      </c>
      <c r="C350" s="23" t="s">
        <v>36</v>
      </c>
      <c r="D350" s="23" t="s">
        <v>936</v>
      </c>
      <c r="E350" s="24" t="s">
        <v>38</v>
      </c>
      <c r="F350" s="3">
        <v>1</v>
      </c>
      <c r="G350" s="4">
        <v>81.069999999999993</v>
      </c>
      <c r="H350" s="4">
        <f>TRUNC(TRUNC(G350 * J12, 2) + G350, 2)</f>
        <v>97.68</v>
      </c>
      <c r="I350" s="4">
        <f t="shared" si="10"/>
        <v>97.68</v>
      </c>
      <c r="J350" s="5">
        <f>I350 / J11</f>
        <v>3.6387504030452503E-5</v>
      </c>
      <c r="K350" s="126">
        <v>1</v>
      </c>
      <c r="L350" s="127">
        <v>78.12</v>
      </c>
      <c r="M350" s="127">
        <f>TRUNC(TRUNC(L350 * O12, 2) + L350, 2)</f>
        <v>96.94</v>
      </c>
      <c r="N350" s="127">
        <f t="shared" si="11"/>
        <v>96.94</v>
      </c>
      <c r="O350" s="128">
        <f>N350 / O11</f>
        <v>3.5729849534173094E-5</v>
      </c>
    </row>
    <row r="351" spans="1:15" s="6" customFormat="1" ht="39" customHeight="1" x14ac:dyDescent="0.25">
      <c r="A351" s="125" t="s">
        <v>937</v>
      </c>
      <c r="B351" s="23" t="s">
        <v>938</v>
      </c>
      <c r="C351" s="23" t="s">
        <v>36</v>
      </c>
      <c r="D351" s="23" t="s">
        <v>939</v>
      </c>
      <c r="E351" s="24" t="s">
        <v>38</v>
      </c>
      <c r="F351" s="3">
        <v>21</v>
      </c>
      <c r="G351" s="4">
        <v>30.12</v>
      </c>
      <c r="H351" s="4">
        <f>TRUNC(TRUNC(G351 * J12, 2) + G351, 2)</f>
        <v>36.29</v>
      </c>
      <c r="I351" s="4">
        <f t="shared" si="10"/>
        <v>762.09</v>
      </c>
      <c r="J351" s="5">
        <f>I351 / J11</f>
        <v>2.8389181968230498E-4</v>
      </c>
      <c r="K351" s="126">
        <v>21</v>
      </c>
      <c r="L351" s="127">
        <v>29.01</v>
      </c>
      <c r="M351" s="127">
        <f>TRUNC(TRUNC(L351 * O12, 2) + L351, 2)</f>
        <v>36</v>
      </c>
      <c r="N351" s="127">
        <f t="shared" si="11"/>
        <v>756</v>
      </c>
      <c r="O351" s="128">
        <f>N351 / O11</f>
        <v>2.7864417420914856E-4</v>
      </c>
    </row>
    <row r="352" spans="1:15" s="6" customFormat="1" ht="25.95" customHeight="1" x14ac:dyDescent="0.25">
      <c r="A352" s="125" t="s">
        <v>940</v>
      </c>
      <c r="B352" s="23" t="s">
        <v>941</v>
      </c>
      <c r="C352" s="23" t="s">
        <v>20</v>
      </c>
      <c r="D352" s="23" t="s">
        <v>942</v>
      </c>
      <c r="E352" s="24" t="s">
        <v>38</v>
      </c>
      <c r="F352" s="3">
        <v>38</v>
      </c>
      <c r="G352" s="4">
        <v>16.05</v>
      </c>
      <c r="H352" s="4">
        <f>TRUNC(TRUNC(G352 * J12, 2) + G352, 2)</f>
        <v>19.34</v>
      </c>
      <c r="I352" s="4">
        <f t="shared" si="10"/>
        <v>734.92</v>
      </c>
      <c r="J352" s="5">
        <f>I352 / J11</f>
        <v>2.737705207008615E-4</v>
      </c>
      <c r="K352" s="126">
        <v>38</v>
      </c>
      <c r="L352" s="127">
        <v>15.42</v>
      </c>
      <c r="M352" s="127">
        <f>TRUNC(TRUNC(L352 * O12, 2) + L352, 2)</f>
        <v>19.13</v>
      </c>
      <c r="N352" s="127">
        <f t="shared" si="11"/>
        <v>726.94</v>
      </c>
      <c r="O352" s="128">
        <f>N352 / O11</f>
        <v>2.6793332804179689E-4</v>
      </c>
    </row>
    <row r="353" spans="1:15" s="6" customFormat="1" ht="24" customHeight="1" x14ac:dyDescent="0.25">
      <c r="A353" s="125" t="s">
        <v>943</v>
      </c>
      <c r="B353" s="23" t="s">
        <v>944</v>
      </c>
      <c r="C353" s="23" t="s">
        <v>20</v>
      </c>
      <c r="D353" s="23" t="s">
        <v>945</v>
      </c>
      <c r="E353" s="24" t="s">
        <v>38</v>
      </c>
      <c r="F353" s="3">
        <v>227</v>
      </c>
      <c r="G353" s="4">
        <v>10.64</v>
      </c>
      <c r="H353" s="4">
        <f>TRUNC(TRUNC(G353 * J12, 2) + G353, 2)</f>
        <v>12.82</v>
      </c>
      <c r="I353" s="4">
        <f t="shared" si="10"/>
        <v>2910.14</v>
      </c>
      <c r="J353" s="5">
        <f>I353 / J11</f>
        <v>1.0840779174772833E-3</v>
      </c>
      <c r="K353" s="126">
        <v>227</v>
      </c>
      <c r="L353" s="127">
        <v>10.49</v>
      </c>
      <c r="M353" s="127">
        <f>TRUNC(TRUNC(L353 * O12, 2) + L353, 2)</f>
        <v>13.01</v>
      </c>
      <c r="N353" s="127">
        <f t="shared" si="11"/>
        <v>2953.27</v>
      </c>
      <c r="O353" s="128">
        <f>N353 / O11</f>
        <v>1.0885072491622382E-3</v>
      </c>
    </row>
    <row r="354" spans="1:15" s="6" customFormat="1" ht="24" customHeight="1" x14ac:dyDescent="0.25">
      <c r="A354" s="125" t="s">
        <v>946</v>
      </c>
      <c r="B354" s="23" t="s">
        <v>944</v>
      </c>
      <c r="C354" s="23" t="s">
        <v>20</v>
      </c>
      <c r="D354" s="23" t="s">
        <v>945</v>
      </c>
      <c r="E354" s="24" t="s">
        <v>38</v>
      </c>
      <c r="F354" s="3">
        <v>227</v>
      </c>
      <c r="G354" s="4">
        <v>10.64</v>
      </c>
      <c r="H354" s="4">
        <f>TRUNC(TRUNC(G354 * J12, 2) + G354, 2)</f>
        <v>12.82</v>
      </c>
      <c r="I354" s="4">
        <f t="shared" si="10"/>
        <v>2910.14</v>
      </c>
      <c r="J354" s="5">
        <f>I354 / J11</f>
        <v>1.0840779174772833E-3</v>
      </c>
      <c r="K354" s="126">
        <v>227</v>
      </c>
      <c r="L354" s="127">
        <v>10.49</v>
      </c>
      <c r="M354" s="127">
        <f>TRUNC(TRUNC(L354 * O12, 2) + L354, 2)</f>
        <v>13.01</v>
      </c>
      <c r="N354" s="127">
        <f t="shared" si="11"/>
        <v>2953.27</v>
      </c>
      <c r="O354" s="128">
        <f>N354 / O11</f>
        <v>1.0885072491622382E-3</v>
      </c>
    </row>
    <row r="355" spans="1:15" s="6" customFormat="1" ht="39" customHeight="1" x14ac:dyDescent="0.25">
      <c r="A355" s="125" t="s">
        <v>947</v>
      </c>
      <c r="B355" s="23" t="s">
        <v>948</v>
      </c>
      <c r="C355" s="23" t="s">
        <v>36</v>
      </c>
      <c r="D355" s="23" t="s">
        <v>949</v>
      </c>
      <c r="E355" s="24" t="s">
        <v>38</v>
      </c>
      <c r="F355" s="3">
        <v>39</v>
      </c>
      <c r="G355" s="4">
        <v>35.729999999999997</v>
      </c>
      <c r="H355" s="4">
        <f>TRUNC(TRUNC(G355 * J12, 2) + G355, 2)</f>
        <v>43.05</v>
      </c>
      <c r="I355" s="4">
        <f t="shared" si="10"/>
        <v>1678.95</v>
      </c>
      <c r="J355" s="5">
        <f>I355 / J11</f>
        <v>6.254381643317796E-4</v>
      </c>
      <c r="K355" s="126">
        <v>39</v>
      </c>
      <c r="L355" s="127">
        <v>34.36</v>
      </c>
      <c r="M355" s="127">
        <f>TRUNC(TRUNC(L355 * O12, 2) + L355, 2)</f>
        <v>42.64</v>
      </c>
      <c r="N355" s="127">
        <f t="shared" si="11"/>
        <v>1662.96</v>
      </c>
      <c r="O355" s="128">
        <f>N355 / O11</f>
        <v>6.1292872479212389E-4</v>
      </c>
    </row>
    <row r="356" spans="1:15" s="6" customFormat="1" ht="24" customHeight="1" x14ac:dyDescent="0.25">
      <c r="A356" s="125" t="s">
        <v>950</v>
      </c>
      <c r="B356" s="23" t="s">
        <v>951</v>
      </c>
      <c r="C356" s="23" t="s">
        <v>20</v>
      </c>
      <c r="D356" s="23" t="s">
        <v>952</v>
      </c>
      <c r="E356" s="24" t="s">
        <v>38</v>
      </c>
      <c r="F356" s="3">
        <v>21</v>
      </c>
      <c r="G356" s="4">
        <v>18.93</v>
      </c>
      <c r="H356" s="4">
        <f>TRUNC(TRUNC(G356 * J12, 2) + G356, 2)</f>
        <v>22.81</v>
      </c>
      <c r="I356" s="4">
        <f t="shared" si="10"/>
        <v>479.01</v>
      </c>
      <c r="J356" s="5">
        <f>I356 / J11</f>
        <v>1.784395813434383E-4</v>
      </c>
      <c r="K356" s="126">
        <v>21</v>
      </c>
      <c r="L356" s="127">
        <v>18.28</v>
      </c>
      <c r="M356" s="127">
        <f>TRUNC(TRUNC(L356 * O12, 2) + L356, 2)</f>
        <v>22.68</v>
      </c>
      <c r="N356" s="127">
        <f t="shared" si="11"/>
        <v>476.28</v>
      </c>
      <c r="O356" s="128">
        <f>N356 / O11</f>
        <v>1.7554582975176357E-4</v>
      </c>
    </row>
    <row r="357" spans="1:15" s="6" customFormat="1" ht="39" customHeight="1" x14ac:dyDescent="0.25">
      <c r="A357" s="125" t="s">
        <v>953</v>
      </c>
      <c r="B357" s="23" t="s">
        <v>954</v>
      </c>
      <c r="C357" s="23" t="s">
        <v>36</v>
      </c>
      <c r="D357" s="23" t="s">
        <v>955</v>
      </c>
      <c r="E357" s="24" t="s">
        <v>38</v>
      </c>
      <c r="F357" s="3">
        <v>15</v>
      </c>
      <c r="G357" s="4">
        <v>40.21</v>
      </c>
      <c r="H357" s="4">
        <f>TRUNC(TRUNC(G357 * J12, 2) + G357, 2)</f>
        <v>48.45</v>
      </c>
      <c r="I357" s="4">
        <f t="shared" si="10"/>
        <v>726.75</v>
      </c>
      <c r="J357" s="5">
        <f>I357 / J11</f>
        <v>2.7072705317497295E-4</v>
      </c>
      <c r="K357" s="126">
        <v>15</v>
      </c>
      <c r="L357" s="127">
        <v>38.700000000000003</v>
      </c>
      <c r="M357" s="127">
        <f>TRUNC(TRUNC(L357 * O12, 2) + L357, 2)</f>
        <v>48.02</v>
      </c>
      <c r="N357" s="127">
        <f t="shared" si="11"/>
        <v>720.3</v>
      </c>
      <c r="O357" s="128">
        <f>N357 / O11</f>
        <v>2.6548597709371652E-4</v>
      </c>
    </row>
    <row r="358" spans="1:15" s="6" customFormat="1" ht="39" customHeight="1" x14ac:dyDescent="0.25">
      <c r="A358" s="125" t="s">
        <v>956</v>
      </c>
      <c r="B358" s="23" t="s">
        <v>957</v>
      </c>
      <c r="C358" s="23" t="s">
        <v>36</v>
      </c>
      <c r="D358" s="23" t="s">
        <v>958</v>
      </c>
      <c r="E358" s="24" t="s">
        <v>38</v>
      </c>
      <c r="F358" s="3">
        <v>2</v>
      </c>
      <c r="G358" s="4">
        <v>79.44</v>
      </c>
      <c r="H358" s="4">
        <f>TRUNC(TRUNC(G358 * J12, 2) + G358, 2)</f>
        <v>95.72</v>
      </c>
      <c r="I358" s="4">
        <f t="shared" si="10"/>
        <v>191.44</v>
      </c>
      <c r="J358" s="5">
        <f>I358 / J11</f>
        <v>7.1314739676390533E-5</v>
      </c>
      <c r="K358" s="126">
        <v>2</v>
      </c>
      <c r="L358" s="127">
        <v>76.59</v>
      </c>
      <c r="M358" s="127">
        <f>TRUNC(TRUNC(L358 * O12, 2) + L358, 2)</f>
        <v>95.04</v>
      </c>
      <c r="N358" s="127">
        <f t="shared" si="11"/>
        <v>190.08</v>
      </c>
      <c r="O358" s="128">
        <f>N358 / O11</f>
        <v>7.0059106658300208E-5</v>
      </c>
    </row>
    <row r="359" spans="1:15" s="6" customFormat="1" ht="39" customHeight="1" x14ac:dyDescent="0.25">
      <c r="A359" s="125" t="s">
        <v>959</v>
      </c>
      <c r="B359" s="23" t="s">
        <v>960</v>
      </c>
      <c r="C359" s="23" t="s">
        <v>36</v>
      </c>
      <c r="D359" s="23" t="s">
        <v>961</v>
      </c>
      <c r="E359" s="24" t="s">
        <v>38</v>
      </c>
      <c r="F359" s="3">
        <v>1</v>
      </c>
      <c r="G359" s="4">
        <v>55.79</v>
      </c>
      <c r="H359" s="4">
        <f>TRUNC(TRUNC(G359 * J12, 2) + G359, 2)</f>
        <v>67.22</v>
      </c>
      <c r="I359" s="4">
        <f t="shared" si="10"/>
        <v>67.22</v>
      </c>
      <c r="J359" s="5">
        <f>I359 / J11</f>
        <v>2.5040622654862993E-5</v>
      </c>
      <c r="K359" s="126">
        <v>1</v>
      </c>
      <c r="L359" s="127">
        <v>53.77</v>
      </c>
      <c r="M359" s="127">
        <f>TRUNC(TRUNC(L359 * O12, 2) + L359, 2)</f>
        <v>66.72</v>
      </c>
      <c r="N359" s="127">
        <f t="shared" si="11"/>
        <v>66.72</v>
      </c>
      <c r="O359" s="128">
        <f>N359 / O11</f>
        <v>2.4591454104807396E-5</v>
      </c>
    </row>
    <row r="360" spans="1:15" s="6" customFormat="1" ht="39" customHeight="1" x14ac:dyDescent="0.25">
      <c r="A360" s="125" t="s">
        <v>962</v>
      </c>
      <c r="B360" s="23" t="s">
        <v>963</v>
      </c>
      <c r="C360" s="23" t="s">
        <v>36</v>
      </c>
      <c r="D360" s="23" t="s">
        <v>964</v>
      </c>
      <c r="E360" s="24" t="s">
        <v>38</v>
      </c>
      <c r="F360" s="3">
        <v>112</v>
      </c>
      <c r="G360" s="4">
        <v>45.88</v>
      </c>
      <c r="H360" s="4">
        <f>TRUNC(TRUNC(G360 * J12, 2) + G360, 2)</f>
        <v>55.28</v>
      </c>
      <c r="I360" s="4">
        <f t="shared" si="10"/>
        <v>6191.36</v>
      </c>
      <c r="J360" s="5">
        <f>I360 / J11</f>
        <v>2.3063896084560033E-3</v>
      </c>
      <c r="K360" s="126">
        <v>112</v>
      </c>
      <c r="L360" s="127">
        <v>44.1</v>
      </c>
      <c r="M360" s="127">
        <f>TRUNC(TRUNC(L360 * O12, 2) + L360, 2)</f>
        <v>54.72</v>
      </c>
      <c r="N360" s="127">
        <f t="shared" si="11"/>
        <v>6128.64</v>
      </c>
      <c r="O360" s="128">
        <f>N360 / O11</f>
        <v>2.2588754389221643E-3</v>
      </c>
    </row>
    <row r="361" spans="1:15" s="6" customFormat="1" ht="39" customHeight="1" x14ac:dyDescent="0.25">
      <c r="A361" s="125" t="s">
        <v>965</v>
      </c>
      <c r="B361" s="23" t="s">
        <v>966</v>
      </c>
      <c r="C361" s="23" t="s">
        <v>36</v>
      </c>
      <c r="D361" s="23" t="s">
        <v>967</v>
      </c>
      <c r="E361" s="24" t="s">
        <v>38</v>
      </c>
      <c r="F361" s="3">
        <v>6</v>
      </c>
      <c r="G361" s="4">
        <v>49.74</v>
      </c>
      <c r="H361" s="4">
        <f>TRUNC(TRUNC(G361 * J12, 2) + G361, 2)</f>
        <v>59.93</v>
      </c>
      <c r="I361" s="4">
        <f t="shared" si="10"/>
        <v>359.58</v>
      </c>
      <c r="J361" s="5">
        <f>I361 / J11</f>
        <v>1.3394982288360063E-4</v>
      </c>
      <c r="K361" s="126">
        <v>6</v>
      </c>
      <c r="L361" s="127">
        <v>47.96</v>
      </c>
      <c r="M361" s="127">
        <f>TRUNC(TRUNC(L361 * O12, 2) + L361, 2)</f>
        <v>59.51</v>
      </c>
      <c r="N361" s="127">
        <f t="shared" si="11"/>
        <v>357.06</v>
      </c>
      <c r="O361" s="128">
        <f>N361 / O11</f>
        <v>1.3160408577132088E-4</v>
      </c>
    </row>
    <row r="362" spans="1:15" s="6" customFormat="1" ht="39" customHeight="1" x14ac:dyDescent="0.25">
      <c r="A362" s="125" t="s">
        <v>968</v>
      </c>
      <c r="B362" s="23" t="s">
        <v>969</v>
      </c>
      <c r="C362" s="23" t="s">
        <v>36</v>
      </c>
      <c r="D362" s="23" t="s">
        <v>970</v>
      </c>
      <c r="E362" s="24" t="s">
        <v>38</v>
      </c>
      <c r="F362" s="3">
        <v>46</v>
      </c>
      <c r="G362" s="4">
        <v>24.67</v>
      </c>
      <c r="H362" s="4">
        <f>TRUNC(TRUNC(G362 * J12, 2) + G362, 2)</f>
        <v>29.72</v>
      </c>
      <c r="I362" s="4">
        <f t="shared" si="10"/>
        <v>1367.12</v>
      </c>
      <c r="J362" s="5">
        <f>I362 / J11</f>
        <v>5.0927604944832328E-4</v>
      </c>
      <c r="K362" s="126">
        <v>46</v>
      </c>
      <c r="L362" s="127">
        <v>23.69</v>
      </c>
      <c r="M362" s="127">
        <f>TRUNC(TRUNC(L362 * O12, 2) + L362, 2)</f>
        <v>29.39</v>
      </c>
      <c r="N362" s="127">
        <f t="shared" si="11"/>
        <v>1351.94</v>
      </c>
      <c r="O362" s="128">
        <f>N362 / O11</f>
        <v>4.9829392179936017E-4</v>
      </c>
    </row>
    <row r="363" spans="1:15" s="6" customFormat="1" ht="39" customHeight="1" x14ac:dyDescent="0.25">
      <c r="A363" s="125" t="s">
        <v>971</v>
      </c>
      <c r="B363" s="23" t="s">
        <v>972</v>
      </c>
      <c r="C363" s="23" t="s">
        <v>36</v>
      </c>
      <c r="D363" s="23" t="s">
        <v>973</v>
      </c>
      <c r="E363" s="24" t="s">
        <v>38</v>
      </c>
      <c r="F363" s="3">
        <v>15</v>
      </c>
      <c r="G363" s="4">
        <v>26.6</v>
      </c>
      <c r="H363" s="4">
        <f>TRUNC(TRUNC(G363 * J12, 2) + G363, 2)</f>
        <v>32.049999999999997</v>
      </c>
      <c r="I363" s="4">
        <f t="shared" si="10"/>
        <v>480.75</v>
      </c>
      <c r="J363" s="5">
        <f>I363 / J11</f>
        <v>1.790877616977891E-4</v>
      </c>
      <c r="K363" s="126">
        <v>15</v>
      </c>
      <c r="L363" s="127">
        <v>25.62</v>
      </c>
      <c r="M363" s="127">
        <f>TRUNC(TRUNC(L363 * O12, 2) + L363, 2)</f>
        <v>31.79</v>
      </c>
      <c r="N363" s="127">
        <f t="shared" si="11"/>
        <v>476.85</v>
      </c>
      <c r="O363" s="128">
        <f>N363 / O11</f>
        <v>1.7575591861327048E-4</v>
      </c>
    </row>
    <row r="364" spans="1:15" s="6" customFormat="1" ht="24" customHeight="1" x14ac:dyDescent="0.25">
      <c r="A364" s="125" t="s">
        <v>974</v>
      </c>
      <c r="B364" s="23" t="s">
        <v>975</v>
      </c>
      <c r="C364" s="23" t="s">
        <v>20</v>
      </c>
      <c r="D364" s="23" t="s">
        <v>976</v>
      </c>
      <c r="E364" s="24" t="s">
        <v>38</v>
      </c>
      <c r="F364" s="3">
        <v>1</v>
      </c>
      <c r="G364" s="4">
        <v>243.07</v>
      </c>
      <c r="H364" s="4">
        <f>TRUNC(TRUNC(G364 * J12, 2) + G364, 2)</f>
        <v>292.89</v>
      </c>
      <c r="I364" s="4">
        <f t="shared" si="10"/>
        <v>292.89</v>
      </c>
      <c r="J364" s="5">
        <f>I364 / J11</f>
        <v>1.0910663447460313E-4</v>
      </c>
      <c r="K364" s="126">
        <v>1</v>
      </c>
      <c r="L364" s="127">
        <v>233.57</v>
      </c>
      <c r="M364" s="127">
        <f>TRUNC(TRUNC(L364 * O12, 2) + L364, 2)</f>
        <v>289.86</v>
      </c>
      <c r="N364" s="127">
        <f t="shared" si="11"/>
        <v>289.86</v>
      </c>
      <c r="O364" s="128">
        <f>N364 / O11</f>
        <v>1.0683571473050768E-4</v>
      </c>
    </row>
    <row r="365" spans="1:15" s="6" customFormat="1" ht="39" customHeight="1" x14ac:dyDescent="0.25">
      <c r="A365" s="125" t="s">
        <v>977</v>
      </c>
      <c r="B365" s="23" t="s">
        <v>978</v>
      </c>
      <c r="C365" s="23" t="s">
        <v>20</v>
      </c>
      <c r="D365" s="23" t="s">
        <v>979</v>
      </c>
      <c r="E365" s="24" t="s">
        <v>38</v>
      </c>
      <c r="F365" s="3">
        <v>2</v>
      </c>
      <c r="G365" s="4">
        <v>362.67</v>
      </c>
      <c r="H365" s="4">
        <f>TRUNC(TRUNC(G365 * J12, 2) + G365, 2)</f>
        <v>437.01</v>
      </c>
      <c r="I365" s="4">
        <f t="shared" si="10"/>
        <v>874.02</v>
      </c>
      <c r="J365" s="5">
        <f>I365 / J11</f>
        <v>3.2558769730442358E-4</v>
      </c>
      <c r="K365" s="126">
        <v>2</v>
      </c>
      <c r="L365" s="127">
        <v>359.67</v>
      </c>
      <c r="M365" s="127">
        <f>TRUNC(TRUNC(L365 * O12, 2) + L365, 2)</f>
        <v>446.35</v>
      </c>
      <c r="N365" s="127">
        <f t="shared" si="11"/>
        <v>892.7</v>
      </c>
      <c r="O365" s="128">
        <f>N365 / O11</f>
        <v>3.2902864327580278E-4</v>
      </c>
    </row>
    <row r="366" spans="1:15" s="6" customFormat="1" ht="39" customHeight="1" x14ac:dyDescent="0.25">
      <c r="A366" s="125" t="s">
        <v>980</v>
      </c>
      <c r="B366" s="23" t="s">
        <v>981</v>
      </c>
      <c r="C366" s="23" t="s">
        <v>36</v>
      </c>
      <c r="D366" s="23" t="s">
        <v>982</v>
      </c>
      <c r="E366" s="24" t="s">
        <v>38</v>
      </c>
      <c r="F366" s="3">
        <v>2</v>
      </c>
      <c r="G366" s="4">
        <v>173.16</v>
      </c>
      <c r="H366" s="4">
        <f>TRUNC(TRUNC(G366 * J12, 2) + G366, 2)</f>
        <v>208.65</v>
      </c>
      <c r="I366" s="4">
        <f t="shared" si="10"/>
        <v>417.3</v>
      </c>
      <c r="J366" s="5">
        <f>I366 / J11</f>
        <v>1.5545152981068621E-4</v>
      </c>
      <c r="K366" s="126">
        <v>2</v>
      </c>
      <c r="L366" s="127">
        <v>170.92</v>
      </c>
      <c r="M366" s="127">
        <f>TRUNC(TRUNC(L366 * O12, 2) + L366, 2)</f>
        <v>212.11</v>
      </c>
      <c r="N366" s="127">
        <f t="shared" si="11"/>
        <v>424.22</v>
      </c>
      <c r="O366" s="128">
        <f>N366 / O11</f>
        <v>1.563577137341336E-4</v>
      </c>
    </row>
    <row r="367" spans="1:15" s="6" customFormat="1" ht="25.95" customHeight="1" x14ac:dyDescent="0.25">
      <c r="A367" s="125" t="s">
        <v>983</v>
      </c>
      <c r="B367" s="23" t="s">
        <v>984</v>
      </c>
      <c r="C367" s="23" t="s">
        <v>36</v>
      </c>
      <c r="D367" s="23" t="s">
        <v>985</v>
      </c>
      <c r="E367" s="24" t="s">
        <v>38</v>
      </c>
      <c r="F367" s="3">
        <v>13</v>
      </c>
      <c r="G367" s="4">
        <v>13.15</v>
      </c>
      <c r="H367" s="4">
        <f>TRUNC(TRUNC(G367 * J12, 2) + G367, 2)</f>
        <v>15.84</v>
      </c>
      <c r="I367" s="4">
        <f t="shared" si="10"/>
        <v>205.92</v>
      </c>
      <c r="J367" s="5">
        <f>I367 / J11</f>
        <v>7.6708792280413379E-5</v>
      </c>
      <c r="K367" s="126">
        <v>13</v>
      </c>
      <c r="L367" s="127">
        <v>13.04</v>
      </c>
      <c r="M367" s="127">
        <f>TRUNC(TRUNC(L367 * O12, 2) + L367, 2)</f>
        <v>16.18</v>
      </c>
      <c r="N367" s="127">
        <f t="shared" si="11"/>
        <v>210.34</v>
      </c>
      <c r="O367" s="128">
        <f>N367 / O11</f>
        <v>7.752647566554538E-5</v>
      </c>
    </row>
    <row r="368" spans="1:15" s="6" customFormat="1" ht="25.95" customHeight="1" x14ac:dyDescent="0.25">
      <c r="A368" s="125" t="s">
        <v>986</v>
      </c>
      <c r="B368" s="23" t="s">
        <v>987</v>
      </c>
      <c r="C368" s="23" t="s">
        <v>36</v>
      </c>
      <c r="D368" s="23" t="s">
        <v>988</v>
      </c>
      <c r="E368" s="24" t="s">
        <v>38</v>
      </c>
      <c r="F368" s="3">
        <v>35</v>
      </c>
      <c r="G368" s="4">
        <v>13.15</v>
      </c>
      <c r="H368" s="4">
        <f>TRUNC(TRUNC(G368 * J12, 2) + G368, 2)</f>
        <v>15.84</v>
      </c>
      <c r="I368" s="4">
        <f t="shared" si="10"/>
        <v>554.4</v>
      </c>
      <c r="J368" s="5">
        <f>I368 / J11</f>
        <v>2.0652367152418987E-4</v>
      </c>
      <c r="K368" s="126">
        <v>35</v>
      </c>
      <c r="L368" s="127">
        <v>13.04</v>
      </c>
      <c r="M368" s="127">
        <f>TRUNC(TRUNC(L368 * O12, 2) + L368, 2)</f>
        <v>16.18</v>
      </c>
      <c r="N368" s="127">
        <f t="shared" si="11"/>
        <v>566.29999999999995</v>
      </c>
      <c r="O368" s="128">
        <f>N368 / O11</f>
        <v>2.0872512679185291E-4</v>
      </c>
    </row>
    <row r="369" spans="1:15" s="6" customFormat="1" ht="25.95" customHeight="1" x14ac:dyDescent="0.25">
      <c r="A369" s="125" t="s">
        <v>989</v>
      </c>
      <c r="B369" s="23" t="s">
        <v>990</v>
      </c>
      <c r="C369" s="23" t="s">
        <v>36</v>
      </c>
      <c r="D369" s="23" t="s">
        <v>991</v>
      </c>
      <c r="E369" s="24" t="s">
        <v>38</v>
      </c>
      <c r="F369" s="3">
        <v>1</v>
      </c>
      <c r="G369" s="4">
        <v>14.13</v>
      </c>
      <c r="H369" s="4">
        <f>TRUNC(TRUNC(G369 * J12, 2) + G369, 2)</f>
        <v>17.02</v>
      </c>
      <c r="I369" s="4">
        <f t="shared" si="10"/>
        <v>17.02</v>
      </c>
      <c r="J369" s="5">
        <f>I369 / J11</f>
        <v>6.3402469143970268E-6</v>
      </c>
      <c r="K369" s="126">
        <v>1</v>
      </c>
      <c r="L369" s="127">
        <v>13.98</v>
      </c>
      <c r="M369" s="127">
        <f>TRUNC(TRUNC(L369 * O12, 2) + L369, 2)</f>
        <v>17.34</v>
      </c>
      <c r="N369" s="127">
        <f t="shared" si="11"/>
        <v>17.34</v>
      </c>
      <c r="O369" s="128">
        <f>N369 / O11</f>
        <v>6.3911243132098356E-6</v>
      </c>
    </row>
    <row r="370" spans="1:15" s="6" customFormat="1" ht="25.95" customHeight="1" x14ac:dyDescent="0.25">
      <c r="A370" s="125" t="s">
        <v>992</v>
      </c>
      <c r="B370" s="23" t="s">
        <v>993</v>
      </c>
      <c r="C370" s="23" t="s">
        <v>36</v>
      </c>
      <c r="D370" s="23" t="s">
        <v>994</v>
      </c>
      <c r="E370" s="24" t="s">
        <v>38</v>
      </c>
      <c r="F370" s="3">
        <v>40</v>
      </c>
      <c r="G370" s="4">
        <v>63.78</v>
      </c>
      <c r="H370" s="4">
        <f>TRUNC(TRUNC(G370 * J12, 2) + G370, 2)</f>
        <v>76.849999999999994</v>
      </c>
      <c r="I370" s="4">
        <f t="shared" si="10"/>
        <v>3074</v>
      </c>
      <c r="J370" s="5">
        <f>I370 / J11</f>
        <v>1.1451186260197684E-3</v>
      </c>
      <c r="K370" s="126">
        <v>40</v>
      </c>
      <c r="L370" s="127">
        <v>63.56</v>
      </c>
      <c r="M370" s="127">
        <f>TRUNC(TRUNC(L370 * O12, 2) + L370, 2)</f>
        <v>78.87</v>
      </c>
      <c r="N370" s="127">
        <f t="shared" si="11"/>
        <v>3154.8</v>
      </c>
      <c r="O370" s="128">
        <f>N370 / O11</f>
        <v>1.1627865618981771E-3</v>
      </c>
    </row>
    <row r="371" spans="1:15" s="6" customFormat="1" ht="25.95" customHeight="1" x14ac:dyDescent="0.25">
      <c r="A371" s="125" t="s">
        <v>995</v>
      </c>
      <c r="B371" s="23" t="s">
        <v>996</v>
      </c>
      <c r="C371" s="23" t="s">
        <v>36</v>
      </c>
      <c r="D371" s="23" t="s">
        <v>997</v>
      </c>
      <c r="E371" s="24" t="s">
        <v>38</v>
      </c>
      <c r="F371" s="3">
        <v>5</v>
      </c>
      <c r="G371" s="4">
        <v>65.73</v>
      </c>
      <c r="H371" s="4">
        <f>TRUNC(TRUNC(G371 * J12, 2) + G371, 2)</f>
        <v>79.2</v>
      </c>
      <c r="I371" s="4">
        <f t="shared" si="10"/>
        <v>396</v>
      </c>
      <c r="J371" s="5">
        <f>I371 / J11</f>
        <v>1.4751690823156419E-4</v>
      </c>
      <c r="K371" s="126">
        <v>5</v>
      </c>
      <c r="L371" s="127">
        <v>65.44</v>
      </c>
      <c r="M371" s="127">
        <f>TRUNC(TRUNC(L371 * O12, 2) + L371, 2)</f>
        <v>81.209999999999994</v>
      </c>
      <c r="N371" s="127">
        <f t="shared" si="11"/>
        <v>406.05</v>
      </c>
      <c r="O371" s="128">
        <f>N371 / O11</f>
        <v>1.4966067055241373E-4</v>
      </c>
    </row>
    <row r="372" spans="1:15" s="6" customFormat="1" ht="25.95" customHeight="1" x14ac:dyDescent="0.25">
      <c r="A372" s="125" t="s">
        <v>998</v>
      </c>
      <c r="B372" s="23" t="s">
        <v>999</v>
      </c>
      <c r="C372" s="23" t="s">
        <v>36</v>
      </c>
      <c r="D372" s="23" t="s">
        <v>1000</v>
      </c>
      <c r="E372" s="24" t="s">
        <v>38</v>
      </c>
      <c r="F372" s="3">
        <v>2</v>
      </c>
      <c r="G372" s="4">
        <v>70.81</v>
      </c>
      <c r="H372" s="4">
        <f>TRUNC(TRUNC(G372 * J12, 2) + G372, 2)</f>
        <v>85.32</v>
      </c>
      <c r="I372" s="4">
        <f t="shared" si="10"/>
        <v>170.64</v>
      </c>
      <c r="J372" s="5">
        <f>I372 / J11</f>
        <v>6.3566376819783107E-5</v>
      </c>
      <c r="K372" s="126">
        <v>2</v>
      </c>
      <c r="L372" s="127">
        <v>70.27</v>
      </c>
      <c r="M372" s="127">
        <f>TRUNC(TRUNC(L372 * O12, 2) + L372, 2)</f>
        <v>87.2</v>
      </c>
      <c r="N372" s="127">
        <f t="shared" si="11"/>
        <v>174.4</v>
      </c>
      <c r="O372" s="128">
        <f>N372 / O11</f>
        <v>6.4279820082110454E-5</v>
      </c>
    </row>
    <row r="373" spans="1:15" s="6" customFormat="1" ht="25.95" customHeight="1" x14ac:dyDescent="0.25">
      <c r="A373" s="125" t="s">
        <v>1001</v>
      </c>
      <c r="B373" s="23" t="s">
        <v>1002</v>
      </c>
      <c r="C373" s="23" t="s">
        <v>36</v>
      </c>
      <c r="D373" s="23" t="s">
        <v>1003</v>
      </c>
      <c r="E373" s="24" t="s">
        <v>38</v>
      </c>
      <c r="F373" s="3">
        <v>2</v>
      </c>
      <c r="G373" s="4">
        <v>63.78</v>
      </c>
      <c r="H373" s="4">
        <f>TRUNC(TRUNC(G373 * J12, 2) + G373, 2)</f>
        <v>76.849999999999994</v>
      </c>
      <c r="I373" s="4">
        <f t="shared" si="10"/>
        <v>153.69999999999999</v>
      </c>
      <c r="J373" s="5">
        <f>I373 / J11</f>
        <v>5.7255931300988421E-5</v>
      </c>
      <c r="K373" s="126">
        <v>2</v>
      </c>
      <c r="L373" s="127">
        <v>63.56</v>
      </c>
      <c r="M373" s="127">
        <f>TRUNC(TRUNC(L373 * O12, 2) + L373, 2)</f>
        <v>78.87</v>
      </c>
      <c r="N373" s="127">
        <f t="shared" si="11"/>
        <v>157.74</v>
      </c>
      <c r="O373" s="128">
        <f>N373 / O11</f>
        <v>5.8139328094908853E-5</v>
      </c>
    </row>
    <row r="374" spans="1:15" s="6" customFormat="1" ht="25.95" customHeight="1" x14ac:dyDescent="0.25">
      <c r="A374" s="125" t="s">
        <v>1004</v>
      </c>
      <c r="B374" s="23" t="s">
        <v>993</v>
      </c>
      <c r="C374" s="23" t="s">
        <v>36</v>
      </c>
      <c r="D374" s="23" t="s">
        <v>994</v>
      </c>
      <c r="E374" s="24" t="s">
        <v>38</v>
      </c>
      <c r="F374" s="3">
        <v>40</v>
      </c>
      <c r="G374" s="4">
        <v>63.78</v>
      </c>
      <c r="H374" s="4">
        <f>TRUNC(TRUNC(G374 * J12, 2) + G374, 2)</f>
        <v>76.849999999999994</v>
      </c>
      <c r="I374" s="4">
        <f t="shared" si="10"/>
        <v>3074</v>
      </c>
      <c r="J374" s="5">
        <f>I374 / J11</f>
        <v>1.1451186260197684E-3</v>
      </c>
      <c r="K374" s="126">
        <v>40</v>
      </c>
      <c r="L374" s="127">
        <v>63.56</v>
      </c>
      <c r="M374" s="127">
        <f>TRUNC(TRUNC(L374 * O12, 2) + L374, 2)</f>
        <v>78.87</v>
      </c>
      <c r="N374" s="127">
        <f t="shared" si="11"/>
        <v>3154.8</v>
      </c>
      <c r="O374" s="128">
        <f>N374 / O11</f>
        <v>1.1627865618981771E-3</v>
      </c>
    </row>
    <row r="375" spans="1:15" s="6" customFormat="1" ht="25.95" customHeight="1" x14ac:dyDescent="0.25">
      <c r="A375" s="125" t="s">
        <v>1005</v>
      </c>
      <c r="B375" s="23" t="s">
        <v>1006</v>
      </c>
      <c r="C375" s="23" t="s">
        <v>36</v>
      </c>
      <c r="D375" s="23" t="s">
        <v>1007</v>
      </c>
      <c r="E375" s="24" t="s">
        <v>38</v>
      </c>
      <c r="F375" s="3">
        <v>3</v>
      </c>
      <c r="G375" s="4">
        <v>74.73</v>
      </c>
      <c r="H375" s="4">
        <f>TRUNC(TRUNC(G375 * J12, 2) + G375, 2)</f>
        <v>90.04</v>
      </c>
      <c r="I375" s="4">
        <f t="shared" si="10"/>
        <v>270.12</v>
      </c>
      <c r="J375" s="5">
        <f>I375 / J11</f>
        <v>1.0062441225128819E-4</v>
      </c>
      <c r="K375" s="126">
        <v>3</v>
      </c>
      <c r="L375" s="127">
        <v>73.94</v>
      </c>
      <c r="M375" s="127">
        <f>TRUNC(TRUNC(L375 * O12, 2) + L375, 2)</f>
        <v>91.75</v>
      </c>
      <c r="N375" s="127">
        <f t="shared" si="11"/>
        <v>275.25</v>
      </c>
      <c r="O375" s="128">
        <f>N375 / O11</f>
        <v>1.0145080549083087E-4</v>
      </c>
    </row>
    <row r="376" spans="1:15" s="6" customFormat="1" ht="25.95" customHeight="1" x14ac:dyDescent="0.25">
      <c r="A376" s="125" t="s">
        <v>1008</v>
      </c>
      <c r="B376" s="23" t="s">
        <v>1009</v>
      </c>
      <c r="C376" s="23" t="s">
        <v>20</v>
      </c>
      <c r="D376" s="23" t="s">
        <v>1010</v>
      </c>
      <c r="E376" s="24" t="s">
        <v>38</v>
      </c>
      <c r="F376" s="3">
        <v>2</v>
      </c>
      <c r="G376" s="4">
        <v>147.80000000000001</v>
      </c>
      <c r="H376" s="4">
        <f>TRUNC(TRUNC(G376 * J12, 2) + G376, 2)</f>
        <v>178.09</v>
      </c>
      <c r="I376" s="4">
        <f t="shared" si="10"/>
        <v>356.18</v>
      </c>
      <c r="J376" s="5">
        <f>I376 / J11</f>
        <v>1.3268326357050137E-4</v>
      </c>
      <c r="K376" s="126">
        <v>2</v>
      </c>
      <c r="L376" s="127">
        <v>145.99</v>
      </c>
      <c r="M376" s="127">
        <f>TRUNC(TRUNC(L376 * O12, 2) + L376, 2)</f>
        <v>181.17</v>
      </c>
      <c r="N376" s="127">
        <f t="shared" si="11"/>
        <v>362.34</v>
      </c>
      <c r="O376" s="128">
        <f>N376 / O11</f>
        <v>1.3355017206738475E-4</v>
      </c>
    </row>
    <row r="377" spans="1:15" s="6" customFormat="1" ht="25.95" customHeight="1" x14ac:dyDescent="0.25">
      <c r="A377" s="125" t="s">
        <v>1011</v>
      </c>
      <c r="B377" s="23" t="s">
        <v>1012</v>
      </c>
      <c r="C377" s="23" t="s">
        <v>36</v>
      </c>
      <c r="D377" s="23" t="s">
        <v>1013</v>
      </c>
      <c r="E377" s="24" t="s">
        <v>38</v>
      </c>
      <c r="F377" s="3">
        <v>2</v>
      </c>
      <c r="G377" s="4">
        <v>471.55</v>
      </c>
      <c r="H377" s="4">
        <f>TRUNC(TRUNC(G377 * J12, 2) + G377, 2)</f>
        <v>568.21</v>
      </c>
      <c r="I377" s="4">
        <f t="shared" si="10"/>
        <v>1136.42</v>
      </c>
      <c r="J377" s="5">
        <f>I377 / J11</f>
        <v>4.2333627488008637E-4</v>
      </c>
      <c r="K377" s="126">
        <v>2</v>
      </c>
      <c r="L377" s="127">
        <v>467.77</v>
      </c>
      <c r="M377" s="127">
        <f>TRUNC(TRUNC(L377 * O12, 2) + L377, 2)</f>
        <v>580.5</v>
      </c>
      <c r="N377" s="127">
        <f t="shared" si="11"/>
        <v>1161</v>
      </c>
      <c r="O377" s="128">
        <f>N377 / O11</f>
        <v>4.2791783896404953E-4</v>
      </c>
    </row>
    <row r="378" spans="1:15" s="6" customFormat="1" ht="39" customHeight="1" x14ac:dyDescent="0.25">
      <c r="A378" s="125" t="s">
        <v>1014</v>
      </c>
      <c r="B378" s="23" t="s">
        <v>1015</v>
      </c>
      <c r="C378" s="23" t="s">
        <v>20</v>
      </c>
      <c r="D378" s="23" t="s">
        <v>1016</v>
      </c>
      <c r="E378" s="24" t="s">
        <v>38</v>
      </c>
      <c r="F378" s="3">
        <v>1</v>
      </c>
      <c r="G378" s="4">
        <v>552.24</v>
      </c>
      <c r="H378" s="4">
        <f>TRUNC(TRUNC(G378 * J12, 2) + G378, 2)</f>
        <v>665.44</v>
      </c>
      <c r="I378" s="4">
        <f t="shared" si="10"/>
        <v>665.44</v>
      </c>
      <c r="J378" s="5">
        <f>I378 / J11</f>
        <v>2.4788800862023255E-4</v>
      </c>
      <c r="K378" s="126">
        <v>1</v>
      </c>
      <c r="L378" s="127">
        <v>547.58000000000004</v>
      </c>
      <c r="M378" s="127">
        <f>TRUNC(TRUNC(L378 * O12, 2) + L378, 2)</f>
        <v>679.54</v>
      </c>
      <c r="N378" s="127">
        <f t="shared" si="11"/>
        <v>679.54</v>
      </c>
      <c r="O378" s="128">
        <f>N378 / O11</f>
        <v>2.5046278061122325E-4</v>
      </c>
    </row>
    <row r="379" spans="1:15" s="6" customFormat="1" ht="25.95" customHeight="1" x14ac:dyDescent="0.25">
      <c r="A379" s="125" t="s">
        <v>1017</v>
      </c>
      <c r="B379" s="23" t="s">
        <v>1018</v>
      </c>
      <c r="C379" s="23" t="s">
        <v>20</v>
      </c>
      <c r="D379" s="23" t="s">
        <v>1019</v>
      </c>
      <c r="E379" s="24" t="s">
        <v>38</v>
      </c>
      <c r="F379" s="3">
        <v>18</v>
      </c>
      <c r="G379" s="4">
        <v>85.94</v>
      </c>
      <c r="H379" s="4">
        <f>TRUNC(TRUNC(G379 * J12, 2) + G379, 2)</f>
        <v>103.55</v>
      </c>
      <c r="I379" s="4">
        <f t="shared" si="10"/>
        <v>1863.9</v>
      </c>
      <c r="J379" s="5">
        <f>I379 / J11</f>
        <v>6.9433526578993056E-4</v>
      </c>
      <c r="K379" s="126">
        <v>18</v>
      </c>
      <c r="L379" s="127">
        <v>84.34</v>
      </c>
      <c r="M379" s="127">
        <f>TRUNC(TRUNC(L379 * O12, 2) + L379, 2)</f>
        <v>104.66</v>
      </c>
      <c r="N379" s="127">
        <f t="shared" si="11"/>
        <v>1883.88</v>
      </c>
      <c r="O379" s="128">
        <f>N379 / O11</f>
        <v>6.943547445887973E-4</v>
      </c>
    </row>
    <row r="380" spans="1:15" s="6" customFormat="1" ht="39" customHeight="1" x14ac:dyDescent="0.25">
      <c r="A380" s="125" t="s">
        <v>1020</v>
      </c>
      <c r="B380" s="23" t="s">
        <v>1021</v>
      </c>
      <c r="C380" s="23" t="s">
        <v>20</v>
      </c>
      <c r="D380" s="23" t="s">
        <v>1022</v>
      </c>
      <c r="E380" s="24" t="s">
        <v>38</v>
      </c>
      <c r="F380" s="3">
        <v>8</v>
      </c>
      <c r="G380" s="4">
        <v>542.13</v>
      </c>
      <c r="H380" s="4">
        <f>TRUNC(TRUNC(G380 * J12, 2) + G380, 2)</f>
        <v>653.26</v>
      </c>
      <c r="I380" s="4">
        <f t="shared" si="10"/>
        <v>5226.08</v>
      </c>
      <c r="J380" s="5">
        <f>I380 / J11</f>
        <v>1.9468059691182147E-3</v>
      </c>
      <c r="K380" s="126">
        <v>8</v>
      </c>
      <c r="L380" s="127">
        <v>540.96</v>
      </c>
      <c r="M380" s="127">
        <f>TRUNC(TRUNC(L380 * O12, 2) + L380, 2)</f>
        <v>671.33</v>
      </c>
      <c r="N380" s="127">
        <f t="shared" si="11"/>
        <v>5370.64</v>
      </c>
      <c r="O380" s="128">
        <f>N380 / O11</f>
        <v>1.9794941108129916E-3</v>
      </c>
    </row>
    <row r="381" spans="1:15" s="6" customFormat="1" ht="24" customHeight="1" x14ac:dyDescent="0.25">
      <c r="A381" s="125" t="s">
        <v>1023</v>
      </c>
      <c r="B381" s="23" t="s">
        <v>1024</v>
      </c>
      <c r="C381" s="23" t="s">
        <v>20</v>
      </c>
      <c r="D381" s="23" t="s">
        <v>1025</v>
      </c>
      <c r="E381" s="24" t="s">
        <v>38</v>
      </c>
      <c r="F381" s="3">
        <v>11</v>
      </c>
      <c r="G381" s="4">
        <v>148.46</v>
      </c>
      <c r="H381" s="4">
        <f>TRUNC(TRUNC(G381 * J12, 2) + G381, 2)</f>
        <v>178.89</v>
      </c>
      <c r="I381" s="4">
        <f t="shared" si="10"/>
        <v>1967.79</v>
      </c>
      <c r="J381" s="5">
        <f>I381 / J11</f>
        <v>7.3303610315401436E-4</v>
      </c>
      <c r="K381" s="126">
        <v>11</v>
      </c>
      <c r="L381" s="127">
        <v>146.62</v>
      </c>
      <c r="M381" s="127">
        <f>TRUNC(TRUNC(L381 * O12, 2) + L381, 2)</f>
        <v>181.95</v>
      </c>
      <c r="N381" s="127">
        <f t="shared" si="11"/>
        <v>2001.45</v>
      </c>
      <c r="O381" s="128">
        <f>N381 / O11</f>
        <v>7.3768833660172004E-4</v>
      </c>
    </row>
    <row r="382" spans="1:15" s="6" customFormat="1" ht="39" customHeight="1" x14ac:dyDescent="0.25">
      <c r="A382" s="125" t="s">
        <v>1026</v>
      </c>
      <c r="B382" s="23" t="s">
        <v>1027</v>
      </c>
      <c r="C382" s="23" t="s">
        <v>20</v>
      </c>
      <c r="D382" s="23" t="s">
        <v>1028</v>
      </c>
      <c r="E382" s="24" t="s">
        <v>38</v>
      </c>
      <c r="F382" s="3">
        <v>4</v>
      </c>
      <c r="G382" s="4">
        <v>190.97</v>
      </c>
      <c r="H382" s="4">
        <f>TRUNC(TRUNC(G382 * J12, 2) + G382, 2)</f>
        <v>230.11</v>
      </c>
      <c r="I382" s="4">
        <f t="shared" si="10"/>
        <v>920.44</v>
      </c>
      <c r="J382" s="5">
        <f>I382 / J11</f>
        <v>3.4287995710267921E-4</v>
      </c>
      <c r="K382" s="126">
        <v>4</v>
      </c>
      <c r="L382" s="127">
        <v>189.1</v>
      </c>
      <c r="M382" s="127">
        <f>TRUNC(TRUNC(L382 * O12, 2) + L382, 2)</f>
        <v>234.67</v>
      </c>
      <c r="N382" s="127">
        <f t="shared" si="11"/>
        <v>938.68</v>
      </c>
      <c r="O382" s="128">
        <f>N382 / O11</f>
        <v>3.4597581143735919E-4</v>
      </c>
    </row>
    <row r="383" spans="1:15" s="6" customFormat="1" ht="24" customHeight="1" x14ac:dyDescent="0.25">
      <c r="A383" s="125" t="s">
        <v>1029</v>
      </c>
      <c r="B383" s="23" t="s">
        <v>1030</v>
      </c>
      <c r="C383" s="23" t="s">
        <v>20</v>
      </c>
      <c r="D383" s="23" t="s">
        <v>1031</v>
      </c>
      <c r="E383" s="24" t="s">
        <v>38</v>
      </c>
      <c r="F383" s="3">
        <v>8</v>
      </c>
      <c r="G383" s="4">
        <v>14.79</v>
      </c>
      <c r="H383" s="4">
        <f>TRUNC(TRUNC(G383 * J12, 2) + G383, 2)</f>
        <v>17.82</v>
      </c>
      <c r="I383" s="4">
        <f t="shared" si="10"/>
        <v>142.56</v>
      </c>
      <c r="J383" s="5">
        <f>I383 / J11</f>
        <v>5.3106086963363115E-5</v>
      </c>
      <c r="K383" s="126">
        <v>8</v>
      </c>
      <c r="L383" s="127">
        <v>14.31</v>
      </c>
      <c r="M383" s="127">
        <f>TRUNC(TRUNC(L383 * O12, 2) + L383, 2)</f>
        <v>17.75</v>
      </c>
      <c r="N383" s="127">
        <f t="shared" si="11"/>
        <v>142</v>
      </c>
      <c r="O383" s="128">
        <f>N383 / O11</f>
        <v>5.2337926901718381E-5</v>
      </c>
    </row>
    <row r="384" spans="1:15" s="6" customFormat="1" ht="25.95" customHeight="1" x14ac:dyDescent="0.25">
      <c r="A384" s="125" t="s">
        <v>1032</v>
      </c>
      <c r="B384" s="23" t="s">
        <v>1033</v>
      </c>
      <c r="C384" s="23" t="s">
        <v>20</v>
      </c>
      <c r="D384" s="23" t="s">
        <v>1034</v>
      </c>
      <c r="E384" s="24" t="s">
        <v>38</v>
      </c>
      <c r="F384" s="3">
        <v>21</v>
      </c>
      <c r="G384" s="4">
        <v>11.66</v>
      </c>
      <c r="H384" s="4">
        <f>TRUNC(TRUNC(G384 * J12, 2) + G384, 2)</f>
        <v>14.05</v>
      </c>
      <c r="I384" s="4">
        <f t="shared" si="10"/>
        <v>295.05</v>
      </c>
      <c r="J384" s="5">
        <f>I384 / J11</f>
        <v>1.0991127215586621E-4</v>
      </c>
      <c r="K384" s="126">
        <v>21</v>
      </c>
      <c r="L384" s="127">
        <v>11.18</v>
      </c>
      <c r="M384" s="127">
        <f>TRUNC(TRUNC(L384 * O12, 2) + L384, 2)</f>
        <v>13.87</v>
      </c>
      <c r="N384" s="127">
        <f t="shared" si="11"/>
        <v>291.27</v>
      </c>
      <c r="O384" s="128">
        <f>N384 / O11</f>
        <v>1.0735540823002473E-4</v>
      </c>
    </row>
    <row r="385" spans="1:15" s="6" customFormat="1" ht="25.95" customHeight="1" x14ac:dyDescent="0.25">
      <c r="A385" s="125" t="s">
        <v>1035</v>
      </c>
      <c r="B385" s="23" t="s">
        <v>1036</v>
      </c>
      <c r="C385" s="23" t="s">
        <v>20</v>
      </c>
      <c r="D385" s="23" t="s">
        <v>1037</v>
      </c>
      <c r="E385" s="24" t="s">
        <v>38</v>
      </c>
      <c r="F385" s="3">
        <v>2</v>
      </c>
      <c r="G385" s="4">
        <v>44.24</v>
      </c>
      <c r="H385" s="4">
        <f>TRUNC(TRUNC(G385 * J12, 2) + G385, 2)</f>
        <v>53.3</v>
      </c>
      <c r="I385" s="4">
        <f t="shared" si="10"/>
        <v>106.6</v>
      </c>
      <c r="J385" s="5">
        <f>I385 / J11</f>
        <v>3.9710359640112989E-5</v>
      </c>
      <c r="K385" s="126">
        <v>2</v>
      </c>
      <c r="L385" s="127">
        <v>43.63</v>
      </c>
      <c r="M385" s="127">
        <f>TRUNC(TRUNC(L385 * O12, 2) + L385, 2)</f>
        <v>54.14</v>
      </c>
      <c r="N385" s="127">
        <f t="shared" si="11"/>
        <v>108.28</v>
      </c>
      <c r="O385" s="128">
        <f>N385 / O11</f>
        <v>3.9909512147310326E-5</v>
      </c>
    </row>
    <row r="386" spans="1:15" s="6" customFormat="1" ht="25.95" customHeight="1" x14ac:dyDescent="0.25">
      <c r="A386" s="125" t="s">
        <v>1038</v>
      </c>
      <c r="B386" s="23" t="s">
        <v>1039</v>
      </c>
      <c r="C386" s="23" t="s">
        <v>20</v>
      </c>
      <c r="D386" s="23" t="s">
        <v>1040</v>
      </c>
      <c r="E386" s="24" t="s">
        <v>77</v>
      </c>
      <c r="F386" s="3">
        <v>2.2999999999999998</v>
      </c>
      <c r="G386" s="4">
        <v>50.64</v>
      </c>
      <c r="H386" s="4">
        <f>TRUNC(TRUNC(G386 * J12, 2) + G386, 2)</f>
        <v>61.02</v>
      </c>
      <c r="I386" s="4">
        <f t="shared" si="10"/>
        <v>140.34</v>
      </c>
      <c r="J386" s="5">
        <f>I386 / J11</f>
        <v>5.2279098235398283E-5</v>
      </c>
      <c r="K386" s="126">
        <v>2.2999999999999998</v>
      </c>
      <c r="L386" s="127">
        <v>49.06</v>
      </c>
      <c r="M386" s="127">
        <f>TRUNC(TRUNC(L386 * O12, 2) + L386, 2)</f>
        <v>60.88</v>
      </c>
      <c r="N386" s="127">
        <f t="shared" si="11"/>
        <v>140.02000000000001</v>
      </c>
      <c r="O386" s="128">
        <f>N386 / O11</f>
        <v>5.160814454069442E-5</v>
      </c>
    </row>
    <row r="387" spans="1:15" s="6" customFormat="1" ht="52.05" customHeight="1" x14ac:dyDescent="0.25">
      <c r="A387" s="125" t="s">
        <v>1041</v>
      </c>
      <c r="B387" s="23" t="s">
        <v>1042</v>
      </c>
      <c r="C387" s="23" t="s">
        <v>20</v>
      </c>
      <c r="D387" s="23" t="s">
        <v>1043</v>
      </c>
      <c r="E387" s="24" t="s">
        <v>77</v>
      </c>
      <c r="F387" s="3">
        <v>71.599999999999994</v>
      </c>
      <c r="G387" s="4">
        <v>92.99</v>
      </c>
      <c r="H387" s="4">
        <f>TRUNC(TRUNC(G387 * J12, 2) + G387, 2)</f>
        <v>112.05</v>
      </c>
      <c r="I387" s="4">
        <f t="shared" si="10"/>
        <v>8022.78</v>
      </c>
      <c r="J387" s="5">
        <f>I387 / J11</f>
        <v>2.9886255076313852E-3</v>
      </c>
      <c r="K387" s="126">
        <v>71.599999999999994</v>
      </c>
      <c r="L387" s="127">
        <v>89.99</v>
      </c>
      <c r="M387" s="127">
        <f>TRUNC(TRUNC(L387 * O12, 2) + L387, 2)</f>
        <v>111.67</v>
      </c>
      <c r="N387" s="127">
        <f t="shared" si="11"/>
        <v>7995.57</v>
      </c>
      <c r="O387" s="128">
        <f>N387 / O11</f>
        <v>2.9469828042082563E-3</v>
      </c>
    </row>
    <row r="388" spans="1:15" s="6" customFormat="1" ht="25.95" customHeight="1" x14ac:dyDescent="0.25">
      <c r="A388" s="125" t="s">
        <v>1044</v>
      </c>
      <c r="B388" s="23" t="s">
        <v>1045</v>
      </c>
      <c r="C388" s="23" t="s">
        <v>20</v>
      </c>
      <c r="D388" s="23" t="s">
        <v>1046</v>
      </c>
      <c r="E388" s="24" t="s">
        <v>38</v>
      </c>
      <c r="F388" s="3">
        <v>65</v>
      </c>
      <c r="G388" s="4">
        <v>27.28</v>
      </c>
      <c r="H388" s="4">
        <f>TRUNC(TRUNC(G388 * J12, 2) + G388, 2)</f>
        <v>32.869999999999997</v>
      </c>
      <c r="I388" s="4">
        <f t="shared" si="10"/>
        <v>2136.5500000000002</v>
      </c>
      <c r="J388" s="5">
        <f>I388 / J11</f>
        <v>7.9590214717714268E-4</v>
      </c>
      <c r="K388" s="126">
        <v>65</v>
      </c>
      <c r="L388" s="127">
        <v>26.67</v>
      </c>
      <c r="M388" s="127">
        <f>TRUNC(TRUNC(L388 * O12, 2) + L388, 2)</f>
        <v>33.090000000000003</v>
      </c>
      <c r="N388" s="127">
        <f t="shared" si="11"/>
        <v>2150.85</v>
      </c>
      <c r="O388" s="128">
        <f>N388 / O11</f>
        <v>7.9275373293352799E-4</v>
      </c>
    </row>
    <row r="389" spans="1:15" s="6" customFormat="1" ht="25.95" customHeight="1" x14ac:dyDescent="0.25">
      <c r="A389" s="125" t="s">
        <v>1047</v>
      </c>
      <c r="B389" s="23" t="s">
        <v>1048</v>
      </c>
      <c r="C389" s="23" t="s">
        <v>20</v>
      </c>
      <c r="D389" s="23" t="s">
        <v>1049</v>
      </c>
      <c r="E389" s="24" t="s">
        <v>38</v>
      </c>
      <c r="F389" s="3">
        <v>2</v>
      </c>
      <c r="G389" s="4">
        <v>17.12</v>
      </c>
      <c r="H389" s="4">
        <f>TRUNC(TRUNC(G389 * J12, 2) + G389, 2)</f>
        <v>20.62</v>
      </c>
      <c r="I389" s="4">
        <f t="shared" si="10"/>
        <v>41.24</v>
      </c>
      <c r="J389" s="5">
        <f>I389 / J11</f>
        <v>1.5362619433004313E-5</v>
      </c>
      <c r="K389" s="126">
        <v>2</v>
      </c>
      <c r="L389" s="127">
        <v>16.510000000000002</v>
      </c>
      <c r="M389" s="127">
        <f>TRUNC(TRUNC(L389 * O12, 2) + L389, 2)</f>
        <v>20.48</v>
      </c>
      <c r="N389" s="127">
        <f t="shared" si="11"/>
        <v>40.96</v>
      </c>
      <c r="O389" s="128">
        <f>N389 / O11</f>
        <v>1.5096911872495667E-5</v>
      </c>
    </row>
    <row r="390" spans="1:15" s="6" customFormat="1" ht="25.95" customHeight="1" x14ac:dyDescent="0.25">
      <c r="A390" s="125" t="s">
        <v>1050</v>
      </c>
      <c r="B390" s="23" t="s">
        <v>1051</v>
      </c>
      <c r="C390" s="23" t="s">
        <v>20</v>
      </c>
      <c r="D390" s="23" t="s">
        <v>1052</v>
      </c>
      <c r="E390" s="24" t="s">
        <v>38</v>
      </c>
      <c r="F390" s="3">
        <v>1</v>
      </c>
      <c r="G390" s="4">
        <v>58.46</v>
      </c>
      <c r="H390" s="4">
        <f>TRUNC(TRUNC(G390 * J12, 2) + G390, 2)</f>
        <v>70.44</v>
      </c>
      <c r="I390" s="4">
        <f t="shared" si="10"/>
        <v>70.44</v>
      </c>
      <c r="J390" s="5">
        <f>I390 / J11</f>
        <v>2.6240128827857026E-5</v>
      </c>
      <c r="K390" s="126">
        <v>1</v>
      </c>
      <c r="L390" s="127">
        <v>56.96</v>
      </c>
      <c r="M390" s="127">
        <f>TRUNC(TRUNC(L390 * O12, 2) + L390, 2)</f>
        <v>70.680000000000007</v>
      </c>
      <c r="N390" s="127">
        <f t="shared" si="11"/>
        <v>70.680000000000007</v>
      </c>
      <c r="O390" s="128">
        <f>N390 / O11</f>
        <v>2.6051018826855319E-5</v>
      </c>
    </row>
    <row r="391" spans="1:15" s="6" customFormat="1" ht="24" customHeight="1" x14ac:dyDescent="0.25">
      <c r="A391" s="125" t="s">
        <v>1053</v>
      </c>
      <c r="B391" s="23" t="s">
        <v>1054</v>
      </c>
      <c r="C391" s="23" t="s">
        <v>20</v>
      </c>
      <c r="D391" s="23" t="s">
        <v>1055</v>
      </c>
      <c r="E391" s="24" t="s">
        <v>38</v>
      </c>
      <c r="F391" s="3">
        <v>48</v>
      </c>
      <c r="G391" s="4">
        <v>12.26</v>
      </c>
      <c r="H391" s="4">
        <f>TRUNC(TRUNC(G391 * J12, 2) + G391, 2)</f>
        <v>14.77</v>
      </c>
      <c r="I391" s="4">
        <f t="shared" si="10"/>
        <v>708.96</v>
      </c>
      <c r="J391" s="5">
        <f>I391 / J11</f>
        <v>2.6409996782790344E-4</v>
      </c>
      <c r="K391" s="126">
        <v>48</v>
      </c>
      <c r="L391" s="127">
        <v>11.81</v>
      </c>
      <c r="M391" s="127">
        <f>TRUNC(TRUNC(L391 * O12, 2) + L391, 2)</f>
        <v>14.65</v>
      </c>
      <c r="N391" s="127">
        <f t="shared" si="11"/>
        <v>703.2</v>
      </c>
      <c r="O391" s="128">
        <f>N391 / O11</f>
        <v>2.5918331124850962E-4</v>
      </c>
    </row>
    <row r="392" spans="1:15" s="6" customFormat="1" ht="25.95" customHeight="1" x14ac:dyDescent="0.25">
      <c r="A392" s="125" t="s">
        <v>1056</v>
      </c>
      <c r="B392" s="23" t="s">
        <v>1057</v>
      </c>
      <c r="C392" s="23" t="s">
        <v>20</v>
      </c>
      <c r="D392" s="23" t="s">
        <v>1058</v>
      </c>
      <c r="E392" s="24" t="s">
        <v>38</v>
      </c>
      <c r="F392" s="3">
        <v>3</v>
      </c>
      <c r="G392" s="4">
        <v>28.11</v>
      </c>
      <c r="H392" s="4">
        <f>TRUNC(TRUNC(G392 * J12, 2) + G392, 2)</f>
        <v>33.869999999999997</v>
      </c>
      <c r="I392" s="4">
        <f t="shared" si="10"/>
        <v>101.61</v>
      </c>
      <c r="J392" s="5">
        <f>I392 / J11</f>
        <v>3.7851497589417268E-5</v>
      </c>
      <c r="K392" s="126">
        <v>3</v>
      </c>
      <c r="L392" s="127">
        <v>27.07</v>
      </c>
      <c r="M392" s="127">
        <f>TRUNC(TRUNC(L392 * O12, 2) + L392, 2)</f>
        <v>33.590000000000003</v>
      </c>
      <c r="N392" s="127">
        <f t="shared" si="11"/>
        <v>100.77</v>
      </c>
      <c r="O392" s="128">
        <f>N392 / O11</f>
        <v>3.7141499252719443E-5</v>
      </c>
    </row>
    <row r="393" spans="1:15" s="6" customFormat="1" ht="52.05" customHeight="1" x14ac:dyDescent="0.25">
      <c r="A393" s="125" t="s">
        <v>1059</v>
      </c>
      <c r="B393" s="23" t="s">
        <v>1060</v>
      </c>
      <c r="C393" s="23" t="s">
        <v>36</v>
      </c>
      <c r="D393" s="23" t="s">
        <v>1061</v>
      </c>
      <c r="E393" s="24" t="s">
        <v>77</v>
      </c>
      <c r="F393" s="3">
        <v>65.8</v>
      </c>
      <c r="G393" s="4">
        <v>25.72</v>
      </c>
      <c r="H393" s="4">
        <f>TRUNC(TRUNC(G393 * J12, 2) + G393, 2)</f>
        <v>30.99</v>
      </c>
      <c r="I393" s="4">
        <f t="shared" si="10"/>
        <v>2039.14</v>
      </c>
      <c r="J393" s="5">
        <f>I393 / J11</f>
        <v>7.5961522285684804E-4</v>
      </c>
      <c r="K393" s="126">
        <v>65.8</v>
      </c>
      <c r="L393" s="127">
        <v>24.98</v>
      </c>
      <c r="M393" s="127">
        <f>TRUNC(TRUNC(L393 * O12, 2) + L393, 2)</f>
        <v>31</v>
      </c>
      <c r="N393" s="127">
        <f t="shared" si="11"/>
        <v>2039.8</v>
      </c>
      <c r="O393" s="128">
        <f>N393 / O11</f>
        <v>7.5182326263468417E-4</v>
      </c>
    </row>
    <row r="394" spans="1:15" s="6" customFormat="1" ht="52.05" customHeight="1" x14ac:dyDescent="0.25">
      <c r="A394" s="125" t="s">
        <v>1062</v>
      </c>
      <c r="B394" s="23" t="s">
        <v>1063</v>
      </c>
      <c r="C394" s="23" t="s">
        <v>36</v>
      </c>
      <c r="D394" s="23" t="s">
        <v>1064</v>
      </c>
      <c r="E394" s="24" t="s">
        <v>77</v>
      </c>
      <c r="F394" s="3">
        <v>1068.9000000000001</v>
      </c>
      <c r="G394" s="4">
        <v>20.56</v>
      </c>
      <c r="H394" s="4">
        <f>TRUNC(TRUNC(G394 * J12, 2) + G394, 2)</f>
        <v>24.77</v>
      </c>
      <c r="I394" s="4">
        <f t="shared" si="10"/>
        <v>26476.65</v>
      </c>
      <c r="J394" s="5">
        <f>I394 / J11</f>
        <v>9.8630140109324353E-3</v>
      </c>
      <c r="K394" s="126">
        <v>1068.9000000000001</v>
      </c>
      <c r="L394" s="127">
        <v>19.87</v>
      </c>
      <c r="M394" s="127">
        <f>TRUNC(TRUNC(L394 * O12, 2) + L394, 2)</f>
        <v>24.65</v>
      </c>
      <c r="N394" s="127">
        <f t="shared" si="11"/>
        <v>26348.38</v>
      </c>
      <c r="O394" s="128">
        <f>N394 / O11</f>
        <v>9.7114055381598494E-3</v>
      </c>
    </row>
    <row r="395" spans="1:15" s="6" customFormat="1" ht="52.05" customHeight="1" x14ac:dyDescent="0.25">
      <c r="A395" s="125" t="s">
        <v>1065</v>
      </c>
      <c r="B395" s="23" t="s">
        <v>1066</v>
      </c>
      <c r="C395" s="23" t="s">
        <v>36</v>
      </c>
      <c r="D395" s="23" t="s">
        <v>1067</v>
      </c>
      <c r="E395" s="24" t="s">
        <v>77</v>
      </c>
      <c r="F395" s="3">
        <v>115.6</v>
      </c>
      <c r="G395" s="4">
        <v>19.75</v>
      </c>
      <c r="H395" s="4">
        <f>TRUNC(TRUNC(G395 * J12, 2) + G395, 2)</f>
        <v>23.79</v>
      </c>
      <c r="I395" s="4">
        <f t="shared" si="10"/>
        <v>2750.12</v>
      </c>
      <c r="J395" s="5">
        <f>I395 / J11</f>
        <v>1.0244676759237105E-3</v>
      </c>
      <c r="K395" s="126">
        <v>115.6</v>
      </c>
      <c r="L395" s="127">
        <v>19.39</v>
      </c>
      <c r="M395" s="127">
        <f>TRUNC(TRUNC(L395 * O12, 2) + L395, 2)</f>
        <v>24.06</v>
      </c>
      <c r="N395" s="127">
        <f t="shared" si="11"/>
        <v>2781.33</v>
      </c>
      <c r="O395" s="128">
        <f>N395 / O11</f>
        <v>1.0251341283771575E-3</v>
      </c>
    </row>
    <row r="396" spans="1:15" s="6" customFormat="1" ht="39" customHeight="1" x14ac:dyDescent="0.25">
      <c r="A396" s="125" t="s">
        <v>1068</v>
      </c>
      <c r="B396" s="23" t="s">
        <v>1069</v>
      </c>
      <c r="C396" s="23" t="s">
        <v>36</v>
      </c>
      <c r="D396" s="23" t="s">
        <v>1070</v>
      </c>
      <c r="E396" s="24" t="s">
        <v>77</v>
      </c>
      <c r="F396" s="3">
        <v>262.10000000000002</v>
      </c>
      <c r="G396" s="4">
        <v>20.399999999999999</v>
      </c>
      <c r="H396" s="4">
        <f>TRUNC(TRUNC(G396 * J12, 2) + G396, 2)</f>
        <v>24.58</v>
      </c>
      <c r="I396" s="4">
        <f t="shared" si="10"/>
        <v>6442.41</v>
      </c>
      <c r="J396" s="5">
        <f>I396 / J11</f>
        <v>2.3999101130305843E-3</v>
      </c>
      <c r="K396" s="126">
        <v>262.10000000000002</v>
      </c>
      <c r="L396" s="127">
        <v>19.899999999999999</v>
      </c>
      <c r="M396" s="127">
        <f>TRUNC(TRUNC(L396 * O12, 2) + L396, 2)</f>
        <v>24.69</v>
      </c>
      <c r="N396" s="127">
        <f t="shared" si="11"/>
        <v>6471.24</v>
      </c>
      <c r="O396" s="128">
        <f>N396 / O11</f>
        <v>2.3851499019963101E-3</v>
      </c>
    </row>
    <row r="397" spans="1:15" s="6" customFormat="1" ht="39" customHeight="1" x14ac:dyDescent="0.25">
      <c r="A397" s="125" t="s">
        <v>1071</v>
      </c>
      <c r="B397" s="23" t="s">
        <v>1072</v>
      </c>
      <c r="C397" s="23" t="s">
        <v>36</v>
      </c>
      <c r="D397" s="23" t="s">
        <v>1073</v>
      </c>
      <c r="E397" s="24" t="s">
        <v>77</v>
      </c>
      <c r="F397" s="3">
        <v>22.9</v>
      </c>
      <c r="G397" s="4">
        <v>29.24</v>
      </c>
      <c r="H397" s="4">
        <f>TRUNC(TRUNC(G397 * J12, 2) + G397, 2)</f>
        <v>35.229999999999997</v>
      </c>
      <c r="I397" s="4">
        <f t="shared" si="10"/>
        <v>806.76</v>
      </c>
      <c r="J397" s="5">
        <f>I397 / J11</f>
        <v>3.0053217395175941E-4</v>
      </c>
      <c r="K397" s="126">
        <v>22.9</v>
      </c>
      <c r="L397" s="127">
        <v>28.84</v>
      </c>
      <c r="M397" s="127">
        <f>TRUNC(TRUNC(L397 * O12, 2) + L397, 2)</f>
        <v>35.79</v>
      </c>
      <c r="N397" s="127">
        <f t="shared" si="11"/>
        <v>819.59</v>
      </c>
      <c r="O397" s="128">
        <f>N397 / O11</f>
        <v>3.0208198246041808E-4</v>
      </c>
    </row>
    <row r="398" spans="1:15" s="6" customFormat="1" ht="39" customHeight="1" x14ac:dyDescent="0.25">
      <c r="A398" s="125" t="s">
        <v>1074</v>
      </c>
      <c r="B398" s="23" t="s">
        <v>1075</v>
      </c>
      <c r="C398" s="23" t="s">
        <v>36</v>
      </c>
      <c r="D398" s="23" t="s">
        <v>1076</v>
      </c>
      <c r="E398" s="24" t="s">
        <v>77</v>
      </c>
      <c r="F398" s="3">
        <v>10.5</v>
      </c>
      <c r="G398" s="4">
        <v>49.86</v>
      </c>
      <c r="H398" s="4">
        <f>TRUNC(TRUNC(G398 * J12, 2) + G398, 2)</f>
        <v>60.08</v>
      </c>
      <c r="I398" s="4">
        <f t="shared" ref="I398:I461" si="12">TRUNC(F398 * H398,2)</f>
        <v>630.84</v>
      </c>
      <c r="J398" s="5">
        <f>I398 / J11</f>
        <v>2.3499890502222214E-4</v>
      </c>
      <c r="K398" s="126">
        <v>10.5</v>
      </c>
      <c r="L398" s="127">
        <v>49.33</v>
      </c>
      <c r="M398" s="127">
        <f>TRUNC(TRUNC(L398 * O12, 2) + L398, 2)</f>
        <v>61.21</v>
      </c>
      <c r="N398" s="127">
        <f t="shared" ref="N398:N461" si="13">TRUNC(K398 * M398,2)</f>
        <v>642.70000000000005</v>
      </c>
      <c r="O398" s="128">
        <f>N398 / O11</f>
        <v>2.368844057727775E-4</v>
      </c>
    </row>
    <row r="399" spans="1:15" s="6" customFormat="1" ht="25.95" customHeight="1" x14ac:dyDescent="0.25">
      <c r="A399" s="125" t="s">
        <v>1077</v>
      </c>
      <c r="B399" s="23" t="s">
        <v>1078</v>
      </c>
      <c r="C399" s="23" t="s">
        <v>20</v>
      </c>
      <c r="D399" s="23" t="s">
        <v>1079</v>
      </c>
      <c r="E399" s="24" t="s">
        <v>77</v>
      </c>
      <c r="F399" s="3">
        <v>1</v>
      </c>
      <c r="G399" s="4">
        <v>74.89</v>
      </c>
      <c r="H399" s="4">
        <f>TRUNC(TRUNC(G399 * J12, 2) + G399, 2)</f>
        <v>90.24</v>
      </c>
      <c r="I399" s="4">
        <f t="shared" si="12"/>
        <v>90.24</v>
      </c>
      <c r="J399" s="5">
        <f>I399 / J11</f>
        <v>3.3615974239435235E-5</v>
      </c>
      <c r="K399" s="126">
        <v>1</v>
      </c>
      <c r="L399" s="127">
        <v>72.41</v>
      </c>
      <c r="M399" s="127">
        <f>TRUNC(TRUNC(L399 * O12, 2) + L399, 2)</f>
        <v>89.86</v>
      </c>
      <c r="N399" s="127">
        <f t="shared" si="13"/>
        <v>89.86</v>
      </c>
      <c r="O399" s="128">
        <f>N399 / O11</f>
        <v>3.3120324728087418E-5</v>
      </c>
    </row>
    <row r="400" spans="1:15" s="6" customFormat="1" ht="39" customHeight="1" x14ac:dyDescent="0.25">
      <c r="A400" s="125" t="s">
        <v>1080</v>
      </c>
      <c r="B400" s="23" t="s">
        <v>832</v>
      </c>
      <c r="C400" s="23" t="s">
        <v>20</v>
      </c>
      <c r="D400" s="23" t="s">
        <v>833</v>
      </c>
      <c r="E400" s="24" t="s">
        <v>38</v>
      </c>
      <c r="F400" s="3">
        <v>34</v>
      </c>
      <c r="G400" s="4">
        <v>220.73</v>
      </c>
      <c r="H400" s="4">
        <f>TRUNC(TRUNC(G400 * J12, 2) + G400, 2)</f>
        <v>265.97000000000003</v>
      </c>
      <c r="I400" s="4">
        <f t="shared" si="12"/>
        <v>9042.98</v>
      </c>
      <c r="J400" s="5">
        <f>I400 / J11</f>
        <v>3.3686678050501777E-3</v>
      </c>
      <c r="K400" s="126">
        <v>34</v>
      </c>
      <c r="L400" s="127">
        <v>219.76</v>
      </c>
      <c r="M400" s="127">
        <f>TRUNC(TRUNC(L400 * O12, 2) + L400, 2)</f>
        <v>272.72000000000003</v>
      </c>
      <c r="N400" s="127">
        <f t="shared" si="13"/>
        <v>9272.48</v>
      </c>
      <c r="O400" s="128">
        <f>N400 / O11</f>
        <v>3.4176223974482084E-3</v>
      </c>
    </row>
    <row r="401" spans="1:15" s="6" customFormat="1" ht="25.95" customHeight="1" x14ac:dyDescent="0.25">
      <c r="A401" s="125" t="s">
        <v>1081</v>
      </c>
      <c r="B401" s="23" t="s">
        <v>1082</v>
      </c>
      <c r="C401" s="23" t="s">
        <v>20</v>
      </c>
      <c r="D401" s="23" t="s">
        <v>1083</v>
      </c>
      <c r="E401" s="24" t="s">
        <v>38</v>
      </c>
      <c r="F401" s="3">
        <v>107</v>
      </c>
      <c r="G401" s="4">
        <v>14.64</v>
      </c>
      <c r="H401" s="4">
        <f>TRUNC(TRUNC(G401 * J12, 2) + G401, 2)</f>
        <v>17.64</v>
      </c>
      <c r="I401" s="4">
        <f t="shared" si="12"/>
        <v>1887.48</v>
      </c>
      <c r="J401" s="5">
        <f>I401 / J11</f>
        <v>7.0311922714371919E-4</v>
      </c>
      <c r="K401" s="126">
        <v>107</v>
      </c>
      <c r="L401" s="127">
        <v>14.19</v>
      </c>
      <c r="M401" s="127">
        <f>TRUNC(TRUNC(L401 * O12, 2) + L401, 2)</f>
        <v>17.600000000000001</v>
      </c>
      <c r="N401" s="127">
        <f t="shared" si="13"/>
        <v>1883.2</v>
      </c>
      <c r="O401" s="128">
        <f>N401 / O11</f>
        <v>6.9410411226278909E-4</v>
      </c>
    </row>
    <row r="402" spans="1:15" s="6" customFormat="1" ht="25.95" customHeight="1" x14ac:dyDescent="0.25">
      <c r="A402" s="125" t="s">
        <v>1084</v>
      </c>
      <c r="B402" s="23" t="s">
        <v>1085</v>
      </c>
      <c r="C402" s="23" t="s">
        <v>36</v>
      </c>
      <c r="D402" s="23" t="s">
        <v>1086</v>
      </c>
      <c r="E402" s="24" t="s">
        <v>38</v>
      </c>
      <c r="F402" s="3">
        <v>2</v>
      </c>
      <c r="G402" s="4">
        <v>42.32</v>
      </c>
      <c r="H402" s="4">
        <f>TRUNC(TRUNC(G402 * J12, 2) + G402, 2)</f>
        <v>50.99</v>
      </c>
      <c r="I402" s="4">
        <f t="shared" si="12"/>
        <v>101.98</v>
      </c>
      <c r="J402" s="5">
        <f>I402 / J11</f>
        <v>3.7989329044078075E-5</v>
      </c>
      <c r="K402" s="126">
        <v>2</v>
      </c>
      <c r="L402" s="127">
        <v>41.64</v>
      </c>
      <c r="M402" s="127">
        <f>TRUNC(TRUNC(L402 * O12, 2) + L402, 2)</f>
        <v>51.67</v>
      </c>
      <c r="N402" s="127">
        <f t="shared" si="13"/>
        <v>103.34</v>
      </c>
      <c r="O402" s="128">
        <f>N402 / O11</f>
        <v>3.8088742014250545E-5</v>
      </c>
    </row>
    <row r="403" spans="1:15" s="6" customFormat="1" ht="25.95" customHeight="1" x14ac:dyDescent="0.25">
      <c r="A403" s="125" t="s">
        <v>1087</v>
      </c>
      <c r="B403" s="23" t="s">
        <v>1088</v>
      </c>
      <c r="C403" s="23" t="s">
        <v>20</v>
      </c>
      <c r="D403" s="23" t="s">
        <v>1089</v>
      </c>
      <c r="E403" s="24" t="s">
        <v>38</v>
      </c>
      <c r="F403" s="3">
        <v>1</v>
      </c>
      <c r="G403" s="4">
        <v>841.82</v>
      </c>
      <c r="H403" s="4">
        <f>TRUNC(TRUNC(G403 * J12, 2) + G403, 2)</f>
        <v>1014.39</v>
      </c>
      <c r="I403" s="4">
        <f t="shared" si="12"/>
        <v>1014.39</v>
      </c>
      <c r="J403" s="5">
        <f>I403 / J11</f>
        <v>3.7787797106317273E-4</v>
      </c>
      <c r="K403" s="126">
        <v>1</v>
      </c>
      <c r="L403" s="127">
        <v>825.41</v>
      </c>
      <c r="M403" s="127">
        <f>TRUNC(TRUNC(L403 * O12, 2) + L403, 2)</f>
        <v>1024.33</v>
      </c>
      <c r="N403" s="127">
        <f t="shared" si="13"/>
        <v>1024.33</v>
      </c>
      <c r="O403" s="128">
        <f>N403 / O11</f>
        <v>3.7754442720589566E-4</v>
      </c>
    </row>
    <row r="404" spans="1:15" s="6" customFormat="1" ht="25.95" customHeight="1" x14ac:dyDescent="0.25">
      <c r="A404" s="125" t="s">
        <v>1090</v>
      </c>
      <c r="B404" s="23" t="s">
        <v>1091</v>
      </c>
      <c r="C404" s="23" t="s">
        <v>20</v>
      </c>
      <c r="D404" s="23" t="s">
        <v>1092</v>
      </c>
      <c r="E404" s="24" t="s">
        <v>38</v>
      </c>
      <c r="F404" s="3">
        <v>1</v>
      </c>
      <c r="G404" s="4">
        <v>632.65</v>
      </c>
      <c r="H404" s="4">
        <f>TRUNC(TRUNC(G404 * J12, 2) + G404, 2)</f>
        <v>762.34</v>
      </c>
      <c r="I404" s="4">
        <f t="shared" si="12"/>
        <v>762.34</v>
      </c>
      <c r="J404" s="5">
        <f>I404 / J11</f>
        <v>2.8398494904356225E-4</v>
      </c>
      <c r="K404" s="126">
        <v>1</v>
      </c>
      <c r="L404" s="127">
        <v>626.45000000000005</v>
      </c>
      <c r="M404" s="127">
        <f>TRUNC(TRUNC(L404 * O12, 2) + L404, 2)</f>
        <v>777.42</v>
      </c>
      <c r="N404" s="127">
        <f t="shared" si="13"/>
        <v>777.42</v>
      </c>
      <c r="O404" s="128">
        <f>N404 / O11</f>
        <v>2.8653909247840773E-4</v>
      </c>
    </row>
    <row r="405" spans="1:15" s="6" customFormat="1" ht="39" customHeight="1" x14ac:dyDescent="0.25">
      <c r="A405" s="125" t="s">
        <v>1093</v>
      </c>
      <c r="B405" s="23" t="s">
        <v>1094</v>
      </c>
      <c r="C405" s="23" t="s">
        <v>20</v>
      </c>
      <c r="D405" s="23" t="s">
        <v>1095</v>
      </c>
      <c r="E405" s="24" t="s">
        <v>38</v>
      </c>
      <c r="F405" s="3">
        <v>1</v>
      </c>
      <c r="G405" s="4">
        <v>874.92</v>
      </c>
      <c r="H405" s="4">
        <f>TRUNC(TRUNC(G405 * J12, 2) + G405, 2)</f>
        <v>1054.27</v>
      </c>
      <c r="I405" s="4">
        <f t="shared" si="12"/>
        <v>1054.27</v>
      </c>
      <c r="J405" s="5">
        <f>I405 / J11</f>
        <v>3.9273396677093732E-4</v>
      </c>
      <c r="K405" s="126">
        <v>1</v>
      </c>
      <c r="L405" s="127">
        <v>865.34</v>
      </c>
      <c r="M405" s="127">
        <f>TRUNC(TRUNC(L405 * O12, 2) + L405, 2)</f>
        <v>1073.8800000000001</v>
      </c>
      <c r="N405" s="127">
        <f t="shared" si="13"/>
        <v>1073.8800000000001</v>
      </c>
      <c r="O405" s="128">
        <f>N405 / O11</f>
        <v>3.9580741507899535E-4</v>
      </c>
    </row>
    <row r="406" spans="1:15" s="6" customFormat="1" ht="39" customHeight="1" x14ac:dyDescent="0.25">
      <c r="A406" s="125" t="s">
        <v>1096</v>
      </c>
      <c r="B406" s="23" t="s">
        <v>1097</v>
      </c>
      <c r="C406" s="23" t="s">
        <v>20</v>
      </c>
      <c r="D406" s="23" t="s">
        <v>1098</v>
      </c>
      <c r="E406" s="24" t="s">
        <v>38</v>
      </c>
      <c r="F406" s="3">
        <v>3</v>
      </c>
      <c r="G406" s="4">
        <v>1890.83</v>
      </c>
      <c r="H406" s="4">
        <f>TRUNC(TRUNC(G406 * J12, 2) + G406, 2)</f>
        <v>2278.4499999999998</v>
      </c>
      <c r="I406" s="4">
        <f t="shared" si="12"/>
        <v>6835.35</v>
      </c>
      <c r="J406" s="5">
        <f>I406 / J11</f>
        <v>2.5462871178803595E-3</v>
      </c>
      <c r="K406" s="126">
        <v>3</v>
      </c>
      <c r="L406" s="127">
        <v>1861.29</v>
      </c>
      <c r="M406" s="127">
        <f>TRUNC(TRUNC(L406 * O12, 2) + L406, 2)</f>
        <v>2309.86</v>
      </c>
      <c r="N406" s="127">
        <f t="shared" si="13"/>
        <v>6929.58</v>
      </c>
      <c r="O406" s="128">
        <f>N406 / O11</f>
        <v>2.5540834612648566E-3</v>
      </c>
    </row>
    <row r="407" spans="1:15" s="6" customFormat="1" ht="52.05" customHeight="1" x14ac:dyDescent="0.25">
      <c r="A407" s="125" t="s">
        <v>1099</v>
      </c>
      <c r="B407" s="23" t="s">
        <v>1100</v>
      </c>
      <c r="C407" s="23" t="s">
        <v>36</v>
      </c>
      <c r="D407" s="23" t="s">
        <v>1101</v>
      </c>
      <c r="E407" s="24" t="s">
        <v>38</v>
      </c>
      <c r="F407" s="3">
        <v>1</v>
      </c>
      <c r="G407" s="4">
        <v>1191.1300000000001</v>
      </c>
      <c r="H407" s="4">
        <f>TRUNC(TRUNC(G407 * J12, 2) + G407, 2)</f>
        <v>1435.31</v>
      </c>
      <c r="I407" s="4">
        <f t="shared" si="12"/>
        <v>1435.31</v>
      </c>
      <c r="J407" s="5">
        <f>I407 / J11</f>
        <v>5.3467801402486462E-4</v>
      </c>
      <c r="K407" s="126">
        <v>1</v>
      </c>
      <c r="L407" s="127">
        <v>1184.53</v>
      </c>
      <c r="M407" s="127">
        <f>TRUNC(TRUNC(L407 * O12, 2) + L407, 2)</f>
        <v>1470</v>
      </c>
      <c r="N407" s="127">
        <f t="shared" si="13"/>
        <v>1470</v>
      </c>
      <c r="O407" s="128">
        <f>N407 / O11</f>
        <v>5.4180811651778887E-4</v>
      </c>
    </row>
    <row r="408" spans="1:15" s="6" customFormat="1" ht="25.95" customHeight="1" x14ac:dyDescent="0.25">
      <c r="A408" s="125" t="s">
        <v>1102</v>
      </c>
      <c r="B408" s="23" t="s">
        <v>1103</v>
      </c>
      <c r="C408" s="23" t="s">
        <v>20</v>
      </c>
      <c r="D408" s="23" t="s">
        <v>1104</v>
      </c>
      <c r="E408" s="24" t="s">
        <v>38</v>
      </c>
      <c r="F408" s="3">
        <v>1</v>
      </c>
      <c r="G408" s="4">
        <v>837.37</v>
      </c>
      <c r="H408" s="4">
        <f>TRUNC(TRUNC(G408 * J12, 2) + G408, 2)</f>
        <v>1009.03</v>
      </c>
      <c r="I408" s="4">
        <f t="shared" si="12"/>
        <v>1009.03</v>
      </c>
      <c r="J408" s="5">
        <f>I408 / J11</f>
        <v>3.758812775578162E-4</v>
      </c>
      <c r="K408" s="126">
        <v>1</v>
      </c>
      <c r="L408" s="127">
        <v>821.89</v>
      </c>
      <c r="M408" s="127">
        <f>TRUNC(TRUNC(L408 * O12, 2) + L408, 2)</f>
        <v>1019.96</v>
      </c>
      <c r="N408" s="127">
        <f t="shared" si="13"/>
        <v>1019.96</v>
      </c>
      <c r="O408" s="128">
        <f>N408 / O11</f>
        <v>3.7593374593434278E-4</v>
      </c>
    </row>
    <row r="409" spans="1:15" s="6" customFormat="1" ht="25.95" customHeight="1" thickBot="1" x14ac:dyDescent="0.3">
      <c r="A409" s="129" t="s">
        <v>1105</v>
      </c>
      <c r="B409" s="90" t="s">
        <v>920</v>
      </c>
      <c r="C409" s="90" t="s">
        <v>20</v>
      </c>
      <c r="D409" s="90" t="s">
        <v>921</v>
      </c>
      <c r="E409" s="91" t="s">
        <v>38</v>
      </c>
      <c r="F409" s="92">
        <v>4</v>
      </c>
      <c r="G409" s="93">
        <v>249.89</v>
      </c>
      <c r="H409" s="93">
        <f>TRUNC(TRUNC(G409 * J12, 2) + G409, 2)</f>
        <v>301.11</v>
      </c>
      <c r="I409" s="93">
        <f t="shared" si="12"/>
        <v>1204.44</v>
      </c>
      <c r="J409" s="94">
        <f>I409 / J11</f>
        <v>4.4867491149097269E-4</v>
      </c>
      <c r="K409" s="95">
        <v>4</v>
      </c>
      <c r="L409" s="96">
        <v>245.1</v>
      </c>
      <c r="M409" s="96">
        <f>TRUNC(TRUNC(L409 * O12, 2) + L409, 2)</f>
        <v>304.16000000000003</v>
      </c>
      <c r="N409" s="96">
        <f t="shared" si="13"/>
        <v>1216.6400000000001</v>
      </c>
      <c r="O409" s="130">
        <f>N409 / O11</f>
        <v>4.4842546046272293E-4</v>
      </c>
    </row>
    <row r="410" spans="1:15" ht="24" customHeight="1" thickBot="1" x14ac:dyDescent="0.3">
      <c r="A410" s="42" t="s">
        <v>1106</v>
      </c>
      <c r="B410" s="43" t="s">
        <v>13</v>
      </c>
      <c r="C410" s="43"/>
      <c r="D410" s="43" t="s">
        <v>1107</v>
      </c>
      <c r="E410" s="86"/>
      <c r="F410" s="44">
        <v>1</v>
      </c>
      <c r="G410" s="44" t="s">
        <v>15</v>
      </c>
      <c r="H410" s="45">
        <f>I411 + I412 + I413 + I414 + I415 + I416</f>
        <v>35104.1</v>
      </c>
      <c r="I410" s="45">
        <f t="shared" si="12"/>
        <v>35104.1</v>
      </c>
      <c r="J410" s="47">
        <f>I410 / J11</f>
        <v>1.3076889642049628E-2</v>
      </c>
      <c r="K410" s="87">
        <v>1</v>
      </c>
      <c r="L410" s="87" t="s">
        <v>15</v>
      </c>
      <c r="M410" s="88">
        <f>N411 + N412 + N413 + N414 + N415 + N416</f>
        <v>35840.79</v>
      </c>
      <c r="N410" s="88">
        <f t="shared" si="13"/>
        <v>35840.79</v>
      </c>
      <c r="O410" s="89">
        <f>N410 / O11</f>
        <v>1.3210089064224219E-2</v>
      </c>
    </row>
    <row r="411" spans="1:15" s="6" customFormat="1" ht="39" customHeight="1" x14ac:dyDescent="0.25">
      <c r="A411" s="133" t="s">
        <v>1108</v>
      </c>
      <c r="B411" s="7" t="s">
        <v>1109</v>
      </c>
      <c r="C411" s="7" t="s">
        <v>36</v>
      </c>
      <c r="D411" s="7" t="s">
        <v>1110</v>
      </c>
      <c r="E411" s="8" t="s">
        <v>38</v>
      </c>
      <c r="F411" s="11">
        <v>22</v>
      </c>
      <c r="G411" s="12">
        <v>96.98</v>
      </c>
      <c r="H411" s="12">
        <f>TRUNC(TRUNC(G411 * J12, 2) + G411, 2)</f>
        <v>116.86</v>
      </c>
      <c r="I411" s="12">
        <f t="shared" si="12"/>
        <v>2570.92</v>
      </c>
      <c r="J411" s="13">
        <f>I411 / J11</f>
        <v>9.5771254977447735E-4</v>
      </c>
      <c r="K411" s="9">
        <v>22</v>
      </c>
      <c r="L411" s="10">
        <v>95.73</v>
      </c>
      <c r="M411" s="10">
        <f>TRUNC(TRUNC(L411 * O12, 2) + L411, 2)</f>
        <v>118.8</v>
      </c>
      <c r="N411" s="10">
        <f t="shared" si="13"/>
        <v>2613.6</v>
      </c>
      <c r="O411" s="134">
        <f>N411 / O11</f>
        <v>9.6331271655162784E-4</v>
      </c>
    </row>
    <row r="412" spans="1:15" s="6" customFormat="1" ht="39" customHeight="1" x14ac:dyDescent="0.25">
      <c r="A412" s="125" t="s">
        <v>1111</v>
      </c>
      <c r="B412" s="23" t="s">
        <v>1112</v>
      </c>
      <c r="C412" s="23" t="s">
        <v>20</v>
      </c>
      <c r="D412" s="23" t="s">
        <v>1113</v>
      </c>
      <c r="E412" s="24" t="s">
        <v>38</v>
      </c>
      <c r="F412" s="3">
        <v>26</v>
      </c>
      <c r="G412" s="4">
        <v>357.27</v>
      </c>
      <c r="H412" s="4">
        <f>TRUNC(TRUNC(G412 * J12, 2) + G412, 2)</f>
        <v>430.51</v>
      </c>
      <c r="I412" s="4">
        <f t="shared" si="12"/>
        <v>11193.26</v>
      </c>
      <c r="J412" s="5">
        <f>I412 / J11</f>
        <v>4.1696846167475713E-3</v>
      </c>
      <c r="K412" s="126">
        <v>26</v>
      </c>
      <c r="L412" s="127">
        <v>356.03</v>
      </c>
      <c r="M412" s="127">
        <f>TRUNC(TRUNC(L412 * O12, 2) + L412, 2)</f>
        <v>441.83</v>
      </c>
      <c r="N412" s="127">
        <f t="shared" si="13"/>
        <v>11487.58</v>
      </c>
      <c r="O412" s="128">
        <f>N412 / O11</f>
        <v>4.2340571994200138E-3</v>
      </c>
    </row>
    <row r="413" spans="1:15" s="6" customFormat="1" ht="25.95" customHeight="1" x14ac:dyDescent="0.25">
      <c r="A413" s="125" t="s">
        <v>1114</v>
      </c>
      <c r="B413" s="23" t="s">
        <v>1115</v>
      </c>
      <c r="C413" s="23" t="s">
        <v>20</v>
      </c>
      <c r="D413" s="23" t="s">
        <v>1116</v>
      </c>
      <c r="E413" s="24" t="s">
        <v>38</v>
      </c>
      <c r="F413" s="3">
        <v>20</v>
      </c>
      <c r="G413" s="4">
        <v>109.86</v>
      </c>
      <c r="H413" s="4">
        <f>TRUNC(TRUNC(G413 * J12, 2) + G413, 2)</f>
        <v>132.38</v>
      </c>
      <c r="I413" s="4">
        <f t="shared" si="12"/>
        <v>2647.6</v>
      </c>
      <c r="J413" s="5">
        <f>I413 / J11</f>
        <v>9.8627718745931655E-4</v>
      </c>
      <c r="K413" s="126">
        <v>20</v>
      </c>
      <c r="L413" s="127">
        <v>106.66</v>
      </c>
      <c r="M413" s="127">
        <f>TRUNC(TRUNC(L413 * O12, 2) + L413, 2)</f>
        <v>132.36000000000001</v>
      </c>
      <c r="N413" s="127">
        <f t="shared" si="13"/>
        <v>2647.2</v>
      </c>
      <c r="O413" s="128">
        <f>N413 / O11</f>
        <v>9.7569690207203433E-4</v>
      </c>
    </row>
    <row r="414" spans="1:15" s="6" customFormat="1" ht="25.95" customHeight="1" x14ac:dyDescent="0.25">
      <c r="A414" s="125" t="s">
        <v>1117</v>
      </c>
      <c r="B414" s="23" t="s">
        <v>1118</v>
      </c>
      <c r="C414" s="23" t="s">
        <v>20</v>
      </c>
      <c r="D414" s="23" t="s">
        <v>1119</v>
      </c>
      <c r="E414" s="24" t="s">
        <v>38</v>
      </c>
      <c r="F414" s="3">
        <v>53</v>
      </c>
      <c r="G414" s="4">
        <v>233.23</v>
      </c>
      <c r="H414" s="4">
        <f>TRUNC(TRUNC(G414 * J12, 2) + G414, 2)</f>
        <v>281.04000000000002</v>
      </c>
      <c r="I414" s="4">
        <f t="shared" si="12"/>
        <v>14895.12</v>
      </c>
      <c r="J414" s="5">
        <f>I414 / J11</f>
        <v>5.548692045803375E-3</v>
      </c>
      <c r="K414" s="126">
        <v>53</v>
      </c>
      <c r="L414" s="127">
        <v>231.73</v>
      </c>
      <c r="M414" s="127">
        <f>TRUNC(TRUNC(L414 * O12, 2) + L414, 2)</f>
        <v>287.57</v>
      </c>
      <c r="N414" s="127">
        <f t="shared" si="13"/>
        <v>15241.21</v>
      </c>
      <c r="O414" s="128">
        <f>N414 / O11</f>
        <v>5.6175586962939374E-3</v>
      </c>
    </row>
    <row r="415" spans="1:15" s="6" customFormat="1" ht="39" customHeight="1" x14ac:dyDescent="0.25">
      <c r="A415" s="125" t="s">
        <v>1120</v>
      </c>
      <c r="B415" s="23" t="s">
        <v>1109</v>
      </c>
      <c r="C415" s="23" t="s">
        <v>36</v>
      </c>
      <c r="D415" s="23" t="s">
        <v>1110</v>
      </c>
      <c r="E415" s="24" t="s">
        <v>38</v>
      </c>
      <c r="F415" s="3">
        <v>24</v>
      </c>
      <c r="G415" s="4">
        <v>96.98</v>
      </c>
      <c r="H415" s="4">
        <f>TRUNC(TRUNC(G415 * J12, 2) + G415, 2)</f>
        <v>116.86</v>
      </c>
      <c r="I415" s="4">
        <f t="shared" si="12"/>
        <v>2804.64</v>
      </c>
      <c r="J415" s="5">
        <f>I415 / J11</f>
        <v>1.0447773270267026E-3</v>
      </c>
      <c r="K415" s="126">
        <v>24</v>
      </c>
      <c r="L415" s="127">
        <v>95.73</v>
      </c>
      <c r="M415" s="127">
        <f>TRUNC(TRUNC(L415 * O12, 2) + L415, 2)</f>
        <v>118.8</v>
      </c>
      <c r="N415" s="127">
        <f t="shared" si="13"/>
        <v>2851.2</v>
      </c>
      <c r="O415" s="128">
        <f>N415 / O11</f>
        <v>1.0508865998745029E-3</v>
      </c>
    </row>
    <row r="416" spans="1:15" s="6" customFormat="1" ht="39" customHeight="1" thickBot="1" x14ac:dyDescent="0.3">
      <c r="A416" s="129" t="s">
        <v>1121</v>
      </c>
      <c r="B416" s="90" t="s">
        <v>1122</v>
      </c>
      <c r="C416" s="90" t="s">
        <v>20</v>
      </c>
      <c r="D416" s="90" t="s">
        <v>1123</v>
      </c>
      <c r="E416" s="91" t="s">
        <v>38</v>
      </c>
      <c r="F416" s="92">
        <v>8</v>
      </c>
      <c r="G416" s="93">
        <v>102.97</v>
      </c>
      <c r="H416" s="93">
        <f>TRUNC(TRUNC(G416 * J12, 2) + G416, 2)</f>
        <v>124.07</v>
      </c>
      <c r="I416" s="93">
        <f t="shared" si="12"/>
        <v>992.56</v>
      </c>
      <c r="J416" s="94">
        <f>I416 / J11</f>
        <v>3.6974591523818525E-4</v>
      </c>
      <c r="K416" s="95">
        <v>8</v>
      </c>
      <c r="L416" s="96">
        <v>100.73</v>
      </c>
      <c r="M416" s="96">
        <f>TRUNC(TRUNC(L416 * O12, 2) + L416, 2)</f>
        <v>125</v>
      </c>
      <c r="N416" s="96">
        <f t="shared" si="13"/>
        <v>1000</v>
      </c>
      <c r="O416" s="130">
        <f>N416 / O11</f>
        <v>3.6857695001210123E-4</v>
      </c>
    </row>
    <row r="417" spans="1:15" ht="24" customHeight="1" thickBot="1" x14ac:dyDescent="0.3">
      <c r="A417" s="42" t="s">
        <v>1124</v>
      </c>
      <c r="B417" s="43" t="s">
        <v>13</v>
      </c>
      <c r="C417" s="43"/>
      <c r="D417" s="43" t="s">
        <v>1125</v>
      </c>
      <c r="E417" s="86"/>
      <c r="F417" s="44">
        <v>1</v>
      </c>
      <c r="G417" s="44" t="s">
        <v>15</v>
      </c>
      <c r="H417" s="45">
        <f>I418 + I419 + I420 + I421 + I422 + I423 + I424 + I425 + I426 + I427 + I428</f>
        <v>48971.939999999995</v>
      </c>
      <c r="I417" s="45">
        <f t="shared" si="12"/>
        <v>48971.94</v>
      </c>
      <c r="J417" s="47">
        <f>I417 / J11</f>
        <v>1.8242901966923405E-2</v>
      </c>
      <c r="K417" s="87">
        <v>1</v>
      </c>
      <c r="L417" s="87" t="s">
        <v>15</v>
      </c>
      <c r="M417" s="88">
        <f>N418 + N419 + N420 + N421 + N422 + N423 + N424 + N425 + N426 + N427 + N428</f>
        <v>49919.459999999992</v>
      </c>
      <c r="N417" s="88">
        <f t="shared" si="13"/>
        <v>49919.46</v>
      </c>
      <c r="O417" s="89">
        <f>N417 / O11</f>
        <v>1.8399162313051089E-2</v>
      </c>
    </row>
    <row r="418" spans="1:15" s="6" customFormat="1" ht="39" customHeight="1" x14ac:dyDescent="0.25">
      <c r="A418" s="133" t="s">
        <v>1126</v>
      </c>
      <c r="B418" s="7" t="s">
        <v>1127</v>
      </c>
      <c r="C418" s="7" t="s">
        <v>20</v>
      </c>
      <c r="D418" s="7" t="s">
        <v>1128</v>
      </c>
      <c r="E418" s="8" t="s">
        <v>38</v>
      </c>
      <c r="F418" s="11">
        <v>1</v>
      </c>
      <c r="G418" s="12">
        <v>383.63</v>
      </c>
      <c r="H418" s="12">
        <f>TRUNC(TRUNC(G418 * J12, 2) + G418, 2)</f>
        <v>462.27</v>
      </c>
      <c r="I418" s="12">
        <f t="shared" si="12"/>
        <v>462.27</v>
      </c>
      <c r="J418" s="13">
        <f>I418 / J11</f>
        <v>1.7220363931364944E-4</v>
      </c>
      <c r="K418" s="9">
        <v>1</v>
      </c>
      <c r="L418" s="10">
        <v>381.03</v>
      </c>
      <c r="M418" s="10">
        <f>TRUNC(TRUNC(L418 * O12, 2) + L418, 2)</f>
        <v>472.85</v>
      </c>
      <c r="N418" s="10">
        <f t="shared" si="13"/>
        <v>472.85</v>
      </c>
      <c r="O418" s="134">
        <f>N418 / O11</f>
        <v>1.7428161081322208E-4</v>
      </c>
    </row>
    <row r="419" spans="1:15" s="6" customFormat="1" ht="39" customHeight="1" x14ac:dyDescent="0.25">
      <c r="A419" s="125" t="s">
        <v>1129</v>
      </c>
      <c r="B419" s="23" t="s">
        <v>1130</v>
      </c>
      <c r="C419" s="23" t="s">
        <v>36</v>
      </c>
      <c r="D419" s="23" t="s">
        <v>1131</v>
      </c>
      <c r="E419" s="24" t="s">
        <v>38</v>
      </c>
      <c r="F419" s="3">
        <v>12</v>
      </c>
      <c r="G419" s="4">
        <v>1104.1099999999999</v>
      </c>
      <c r="H419" s="4">
        <f>TRUNC(TRUNC(G419 * J12, 2) + G419, 2)</f>
        <v>1330.45</v>
      </c>
      <c r="I419" s="4">
        <f t="shared" si="12"/>
        <v>15965.4</v>
      </c>
      <c r="J419" s="5">
        <f>I419 / J11</f>
        <v>5.9473900168692294E-3</v>
      </c>
      <c r="K419" s="126">
        <v>12</v>
      </c>
      <c r="L419" s="127">
        <v>1084.96</v>
      </c>
      <c r="M419" s="127">
        <f>TRUNC(TRUNC(L419 * O12, 2) + L419, 2)</f>
        <v>1346.43</v>
      </c>
      <c r="N419" s="127">
        <f t="shared" si="13"/>
        <v>16157.16</v>
      </c>
      <c r="O419" s="128">
        <f>N419 / O11</f>
        <v>5.9551567536575215E-3</v>
      </c>
    </row>
    <row r="420" spans="1:15" s="6" customFormat="1" ht="25.95" customHeight="1" x14ac:dyDescent="0.25">
      <c r="A420" s="125" t="s">
        <v>1132</v>
      </c>
      <c r="B420" s="23" t="s">
        <v>1133</v>
      </c>
      <c r="C420" s="23" t="s">
        <v>36</v>
      </c>
      <c r="D420" s="23" t="s">
        <v>1134</v>
      </c>
      <c r="E420" s="24" t="s">
        <v>38</v>
      </c>
      <c r="F420" s="3">
        <v>12</v>
      </c>
      <c r="G420" s="4">
        <v>51.27</v>
      </c>
      <c r="H420" s="4">
        <f>TRUNC(TRUNC(G420 * J12, 2) + G420, 2)</f>
        <v>61.78</v>
      </c>
      <c r="I420" s="4">
        <f t="shared" si="12"/>
        <v>741.36</v>
      </c>
      <c r="J420" s="5">
        <f>I420 / J11</f>
        <v>2.761695330468496E-4</v>
      </c>
      <c r="K420" s="126">
        <v>12</v>
      </c>
      <c r="L420" s="127">
        <v>50.8</v>
      </c>
      <c r="M420" s="127">
        <f>TRUNC(TRUNC(L420 * O12, 2) + L420, 2)</f>
        <v>63.04</v>
      </c>
      <c r="N420" s="127">
        <f t="shared" si="13"/>
        <v>756.48</v>
      </c>
      <c r="O420" s="128">
        <f>N420 / O11</f>
        <v>2.7882109114515436E-4</v>
      </c>
    </row>
    <row r="421" spans="1:15" s="6" customFormat="1" ht="25.95" customHeight="1" x14ac:dyDescent="0.25">
      <c r="A421" s="125" t="s">
        <v>1135</v>
      </c>
      <c r="B421" s="23" t="s">
        <v>1136</v>
      </c>
      <c r="C421" s="23" t="s">
        <v>20</v>
      </c>
      <c r="D421" s="23" t="s">
        <v>1137</v>
      </c>
      <c r="E421" s="24" t="s">
        <v>38</v>
      </c>
      <c r="F421" s="3">
        <v>12</v>
      </c>
      <c r="G421" s="4">
        <v>199.66</v>
      </c>
      <c r="H421" s="4">
        <f>TRUNC(TRUNC(G421 * J12, 2) + G421, 2)</f>
        <v>240.59</v>
      </c>
      <c r="I421" s="4">
        <f t="shared" si="12"/>
        <v>2887.08</v>
      </c>
      <c r="J421" s="5">
        <f>I421 / J11</f>
        <v>1.07548766519491E-3</v>
      </c>
      <c r="K421" s="126">
        <v>12</v>
      </c>
      <c r="L421" s="127">
        <v>193.59</v>
      </c>
      <c r="M421" s="127">
        <f>TRUNC(TRUNC(L421 * O12, 2) + L421, 2)</f>
        <v>240.24</v>
      </c>
      <c r="N421" s="127">
        <f t="shared" si="13"/>
        <v>2882.88</v>
      </c>
      <c r="O421" s="128">
        <f>N421 / O11</f>
        <v>1.0625631176508865E-3</v>
      </c>
    </row>
    <row r="422" spans="1:15" s="6" customFormat="1" ht="25.95" customHeight="1" x14ac:dyDescent="0.25">
      <c r="A422" s="125" t="s">
        <v>1138</v>
      </c>
      <c r="B422" s="23" t="s">
        <v>1139</v>
      </c>
      <c r="C422" s="23" t="s">
        <v>36</v>
      </c>
      <c r="D422" s="23" t="s">
        <v>1140</v>
      </c>
      <c r="E422" s="24" t="s">
        <v>38</v>
      </c>
      <c r="F422" s="3">
        <v>1</v>
      </c>
      <c r="G422" s="4">
        <v>138.43</v>
      </c>
      <c r="H422" s="4">
        <f>TRUNC(TRUNC(G422 * J12, 2) + G422, 2)</f>
        <v>166.8</v>
      </c>
      <c r="I422" s="4">
        <f t="shared" si="12"/>
        <v>166.8</v>
      </c>
      <c r="J422" s="5">
        <f>I422 / J11</f>
        <v>6.213590983087099E-5</v>
      </c>
      <c r="K422" s="126">
        <v>1</v>
      </c>
      <c r="L422" s="127">
        <v>138.02000000000001</v>
      </c>
      <c r="M422" s="127">
        <f>TRUNC(TRUNC(L422 * O12, 2) + L422, 2)</f>
        <v>171.28</v>
      </c>
      <c r="N422" s="127">
        <f t="shared" si="13"/>
        <v>171.28</v>
      </c>
      <c r="O422" s="128">
        <f>N422 / O11</f>
        <v>6.3129859998072699E-5</v>
      </c>
    </row>
    <row r="423" spans="1:15" s="6" customFormat="1" ht="25.95" customHeight="1" x14ac:dyDescent="0.25">
      <c r="A423" s="125" t="s">
        <v>1141</v>
      </c>
      <c r="B423" s="23" t="s">
        <v>1142</v>
      </c>
      <c r="C423" s="23" t="s">
        <v>36</v>
      </c>
      <c r="D423" s="23" t="s">
        <v>1143</v>
      </c>
      <c r="E423" s="24" t="s">
        <v>38</v>
      </c>
      <c r="F423" s="3">
        <v>2</v>
      </c>
      <c r="G423" s="4">
        <v>165.41</v>
      </c>
      <c r="H423" s="4">
        <f>TRUNC(TRUNC(G423 * J12, 2) + G423, 2)</f>
        <v>199.31</v>
      </c>
      <c r="I423" s="4">
        <f t="shared" si="12"/>
        <v>398.62</v>
      </c>
      <c r="J423" s="5">
        <f>I423 / J11</f>
        <v>1.4849290393754072E-4</v>
      </c>
      <c r="K423" s="126">
        <v>2</v>
      </c>
      <c r="L423" s="127">
        <v>164.89</v>
      </c>
      <c r="M423" s="127">
        <f>TRUNC(TRUNC(L423 * O12, 2) + L423, 2)</f>
        <v>204.62</v>
      </c>
      <c r="N423" s="127">
        <f t="shared" si="13"/>
        <v>409.24</v>
      </c>
      <c r="O423" s="128">
        <f>N423 / O11</f>
        <v>1.5083643102295233E-4</v>
      </c>
    </row>
    <row r="424" spans="1:15" s="6" customFormat="1" ht="25.95" customHeight="1" x14ac:dyDescent="0.25">
      <c r="A424" s="125" t="s">
        <v>1144</v>
      </c>
      <c r="B424" s="23" t="s">
        <v>1145</v>
      </c>
      <c r="C424" s="23" t="s">
        <v>36</v>
      </c>
      <c r="D424" s="23" t="s">
        <v>1146</v>
      </c>
      <c r="E424" s="24" t="s">
        <v>38</v>
      </c>
      <c r="F424" s="3">
        <v>31</v>
      </c>
      <c r="G424" s="4">
        <v>27.76</v>
      </c>
      <c r="H424" s="4">
        <f>TRUNC(TRUNC(G424 * J12, 2) + G424, 2)</f>
        <v>33.450000000000003</v>
      </c>
      <c r="I424" s="4">
        <f t="shared" si="12"/>
        <v>1036.95</v>
      </c>
      <c r="J424" s="5">
        <f>I424 / J11</f>
        <v>3.8628196462303155E-4</v>
      </c>
      <c r="K424" s="126">
        <v>31</v>
      </c>
      <c r="L424" s="127">
        <v>27.17</v>
      </c>
      <c r="M424" s="127">
        <f>TRUNC(TRUNC(L424 * O12, 2) + L424, 2)</f>
        <v>33.71</v>
      </c>
      <c r="N424" s="127">
        <f t="shared" si="13"/>
        <v>1045.01</v>
      </c>
      <c r="O424" s="128">
        <f>N424 / O11</f>
        <v>3.8516659853214593E-4</v>
      </c>
    </row>
    <row r="425" spans="1:15" s="6" customFormat="1" ht="24" customHeight="1" x14ac:dyDescent="0.25">
      <c r="A425" s="125" t="s">
        <v>1147</v>
      </c>
      <c r="B425" s="23" t="s">
        <v>1148</v>
      </c>
      <c r="C425" s="23" t="s">
        <v>20</v>
      </c>
      <c r="D425" s="23" t="s">
        <v>1149</v>
      </c>
      <c r="E425" s="24" t="s">
        <v>77</v>
      </c>
      <c r="F425" s="3">
        <v>325.60000000000002</v>
      </c>
      <c r="G425" s="4">
        <v>40.42</v>
      </c>
      <c r="H425" s="4">
        <f>TRUNC(TRUNC(G425 * J12, 2) + G425, 2)</f>
        <v>48.7</v>
      </c>
      <c r="I425" s="4">
        <f t="shared" si="12"/>
        <v>15856.72</v>
      </c>
      <c r="J425" s="5">
        <f>I425 / J11</f>
        <v>5.9069048209434557E-3</v>
      </c>
      <c r="K425" s="126">
        <v>325.60000000000002</v>
      </c>
      <c r="L425" s="127">
        <v>40.31</v>
      </c>
      <c r="M425" s="127">
        <f>TRUNC(TRUNC(L425 * O12, 2) + L425, 2)</f>
        <v>50.02</v>
      </c>
      <c r="N425" s="127">
        <f t="shared" si="13"/>
        <v>16286.51</v>
      </c>
      <c r="O425" s="128">
        <f>N425 / O11</f>
        <v>6.002832182141587E-3</v>
      </c>
    </row>
    <row r="426" spans="1:15" s="6" customFormat="1" ht="24" customHeight="1" x14ac:dyDescent="0.25">
      <c r="A426" s="125" t="s">
        <v>1150</v>
      </c>
      <c r="B426" s="23" t="s">
        <v>1151</v>
      </c>
      <c r="C426" s="23" t="s">
        <v>20</v>
      </c>
      <c r="D426" s="23" t="s">
        <v>1152</v>
      </c>
      <c r="E426" s="24" t="s">
        <v>77</v>
      </c>
      <c r="F426" s="3">
        <v>132.5</v>
      </c>
      <c r="G426" s="4">
        <v>64.11</v>
      </c>
      <c r="H426" s="4">
        <f>TRUNC(TRUNC(G426 * J12, 2) + G426, 2)</f>
        <v>77.25</v>
      </c>
      <c r="I426" s="4">
        <f t="shared" si="12"/>
        <v>10235.620000000001</v>
      </c>
      <c r="J426" s="5">
        <f>I426 / J11</f>
        <v>3.8129470106898064E-3</v>
      </c>
      <c r="K426" s="126">
        <v>132.5</v>
      </c>
      <c r="L426" s="127">
        <v>64</v>
      </c>
      <c r="M426" s="127">
        <f>TRUNC(TRUNC(L426 * O12, 2) + L426, 2)</f>
        <v>79.42</v>
      </c>
      <c r="N426" s="127">
        <f t="shared" si="13"/>
        <v>10523.15</v>
      </c>
      <c r="O426" s="128">
        <f>N426 / O11</f>
        <v>3.8785905315198432E-3</v>
      </c>
    </row>
    <row r="427" spans="1:15" s="6" customFormat="1" ht="39" customHeight="1" x14ac:dyDescent="0.25">
      <c r="A427" s="125" t="s">
        <v>1153</v>
      </c>
      <c r="B427" s="23" t="s">
        <v>1154</v>
      </c>
      <c r="C427" s="23" t="s">
        <v>36</v>
      </c>
      <c r="D427" s="23" t="s">
        <v>1155</v>
      </c>
      <c r="E427" s="24" t="s">
        <v>38</v>
      </c>
      <c r="F427" s="3">
        <v>14</v>
      </c>
      <c r="G427" s="4">
        <v>61.98</v>
      </c>
      <c r="H427" s="4">
        <f>TRUNC(TRUNC(G427 * J12, 2) + G427, 2)</f>
        <v>74.680000000000007</v>
      </c>
      <c r="I427" s="4">
        <f t="shared" si="12"/>
        <v>1045.52</v>
      </c>
      <c r="J427" s="5">
        <f>I427 / J11</f>
        <v>3.8947443912693182E-4</v>
      </c>
      <c r="K427" s="126">
        <v>14</v>
      </c>
      <c r="L427" s="127">
        <v>59.67</v>
      </c>
      <c r="M427" s="127">
        <f>TRUNC(TRUNC(L427 * O12, 2) + L427, 2)</f>
        <v>74.05</v>
      </c>
      <c r="N427" s="127">
        <f t="shared" si="13"/>
        <v>1036.7</v>
      </c>
      <c r="O427" s="128">
        <f>N427 / O11</f>
        <v>3.8210372407754538E-4</v>
      </c>
    </row>
    <row r="428" spans="1:15" s="6" customFormat="1" ht="25.95" customHeight="1" thickBot="1" x14ac:dyDescent="0.3">
      <c r="A428" s="129" t="s">
        <v>1156</v>
      </c>
      <c r="B428" s="90" t="s">
        <v>1157</v>
      </c>
      <c r="C428" s="90" t="s">
        <v>36</v>
      </c>
      <c r="D428" s="90" t="s">
        <v>1158</v>
      </c>
      <c r="E428" s="91" t="s">
        <v>38</v>
      </c>
      <c r="F428" s="92">
        <v>20</v>
      </c>
      <c r="G428" s="93">
        <v>7.29</v>
      </c>
      <c r="H428" s="93">
        <f>TRUNC(TRUNC(G428 * J12, 2) + G428, 2)</f>
        <v>8.7799999999999994</v>
      </c>
      <c r="I428" s="93">
        <f t="shared" si="12"/>
        <v>175.6</v>
      </c>
      <c r="J428" s="94">
        <f>I428 / J11</f>
        <v>6.5414063347127966E-5</v>
      </c>
      <c r="K428" s="95">
        <v>20</v>
      </c>
      <c r="L428" s="96">
        <v>7.18</v>
      </c>
      <c r="M428" s="96">
        <f>TRUNC(TRUNC(L428 * O12, 2) + L428, 2)</f>
        <v>8.91</v>
      </c>
      <c r="N428" s="96">
        <f t="shared" si="13"/>
        <v>178.2</v>
      </c>
      <c r="O428" s="130">
        <f>N428 / O11</f>
        <v>6.5680412492156434E-5</v>
      </c>
    </row>
    <row r="429" spans="1:15" ht="24" customHeight="1" thickBot="1" x14ac:dyDescent="0.3">
      <c r="A429" s="42" t="s">
        <v>1159</v>
      </c>
      <c r="B429" s="43" t="s">
        <v>13</v>
      </c>
      <c r="C429" s="43"/>
      <c r="D429" s="43" t="s">
        <v>1160</v>
      </c>
      <c r="E429" s="86"/>
      <c r="F429" s="44">
        <v>1</v>
      </c>
      <c r="G429" s="44" t="s">
        <v>15</v>
      </c>
      <c r="H429" s="45">
        <f>I430 + I443</f>
        <v>122206.59</v>
      </c>
      <c r="I429" s="45">
        <f t="shared" si="12"/>
        <v>122206.59</v>
      </c>
      <c r="J429" s="47">
        <f>I429 / J11</f>
        <v>4.5524086672531286E-2</v>
      </c>
      <c r="K429" s="87">
        <v>1</v>
      </c>
      <c r="L429" s="87" t="s">
        <v>15</v>
      </c>
      <c r="M429" s="88">
        <f>N430 + N443</f>
        <v>124299.94</v>
      </c>
      <c r="N429" s="88">
        <f t="shared" si="13"/>
        <v>124299.94</v>
      </c>
      <c r="O429" s="89">
        <f>N429 / O11</f>
        <v>4.5814092771887187E-2</v>
      </c>
    </row>
    <row r="430" spans="1:15" ht="24" customHeight="1" thickBot="1" x14ac:dyDescent="0.3">
      <c r="A430" s="42" t="s">
        <v>1161</v>
      </c>
      <c r="B430" s="43" t="s">
        <v>13</v>
      </c>
      <c r="C430" s="43"/>
      <c r="D430" s="43" t="s">
        <v>846</v>
      </c>
      <c r="E430" s="86"/>
      <c r="F430" s="44">
        <v>1</v>
      </c>
      <c r="G430" s="44" t="s">
        <v>15</v>
      </c>
      <c r="H430" s="45">
        <f>I431 + I432 + I433 + I434 + I435 + I436 + I437 + I438 + I439 + I440 + I441 + I442</f>
        <v>90073.24</v>
      </c>
      <c r="I430" s="45">
        <f t="shared" si="12"/>
        <v>90073.24</v>
      </c>
      <c r="J430" s="47">
        <f>I430 / J11</f>
        <v>3.3553853230302168E-2</v>
      </c>
      <c r="K430" s="87">
        <v>1</v>
      </c>
      <c r="L430" s="87" t="s">
        <v>15</v>
      </c>
      <c r="M430" s="88">
        <f>N431 + N432 + N433 + N434 + N435 + N436 + N437 + N438 + N439 + N440 + N441 + N442</f>
        <v>91291.62999999999</v>
      </c>
      <c r="N430" s="88">
        <f t="shared" si="13"/>
        <v>91291.63</v>
      </c>
      <c r="O430" s="89">
        <f>N430 / O11</f>
        <v>3.3647990547033248E-2</v>
      </c>
    </row>
    <row r="431" spans="1:15" s="6" customFormat="1" ht="52.05" customHeight="1" x14ac:dyDescent="0.25">
      <c r="A431" s="133" t="s">
        <v>1162</v>
      </c>
      <c r="B431" s="7" t="s">
        <v>1163</v>
      </c>
      <c r="C431" s="7" t="s">
        <v>20</v>
      </c>
      <c r="D431" s="7" t="s">
        <v>1164</v>
      </c>
      <c r="E431" s="8" t="s">
        <v>77</v>
      </c>
      <c r="F431" s="11">
        <v>136</v>
      </c>
      <c r="G431" s="12">
        <v>28.52</v>
      </c>
      <c r="H431" s="12">
        <f>TRUNC(TRUNC(G431 * J12, 2) + G431, 2)</f>
        <v>34.36</v>
      </c>
      <c r="I431" s="12">
        <f t="shared" si="12"/>
        <v>4672.96</v>
      </c>
      <c r="J431" s="13">
        <f>I431 / J11</f>
        <v>1.7407591199236623E-3</v>
      </c>
      <c r="K431" s="9">
        <v>136</v>
      </c>
      <c r="L431" s="10">
        <v>28.34</v>
      </c>
      <c r="M431" s="10">
        <f>TRUNC(TRUNC(L431 * O12, 2) + L431, 2)</f>
        <v>35.159999999999997</v>
      </c>
      <c r="N431" s="10">
        <f t="shared" si="13"/>
        <v>4781.76</v>
      </c>
      <c r="O431" s="134">
        <f>N431 / O11</f>
        <v>1.7624465164898654E-3</v>
      </c>
    </row>
    <row r="432" spans="1:15" s="6" customFormat="1" ht="39" customHeight="1" x14ac:dyDescent="0.25">
      <c r="A432" s="125" t="s">
        <v>1165</v>
      </c>
      <c r="B432" s="23" t="s">
        <v>1166</v>
      </c>
      <c r="C432" s="23" t="s">
        <v>36</v>
      </c>
      <c r="D432" s="23" t="s">
        <v>1167</v>
      </c>
      <c r="E432" s="24" t="s">
        <v>77</v>
      </c>
      <c r="F432" s="3">
        <v>32</v>
      </c>
      <c r="G432" s="4">
        <v>50.56</v>
      </c>
      <c r="H432" s="4">
        <f>TRUNC(TRUNC(G432 * J12, 2) + G432, 2)</f>
        <v>60.92</v>
      </c>
      <c r="I432" s="4">
        <f t="shared" si="12"/>
        <v>1949.44</v>
      </c>
      <c r="J432" s="5">
        <f>I432 / J11</f>
        <v>7.2620040803772858E-4</v>
      </c>
      <c r="K432" s="126">
        <v>32</v>
      </c>
      <c r="L432" s="127">
        <v>50.28</v>
      </c>
      <c r="M432" s="127">
        <f>TRUNC(TRUNC(L432 * O12, 2) + L432, 2)</f>
        <v>62.39</v>
      </c>
      <c r="N432" s="127">
        <f t="shared" si="13"/>
        <v>1996.48</v>
      </c>
      <c r="O432" s="128">
        <f>N432 / O11</f>
        <v>7.358565091601599E-4</v>
      </c>
    </row>
    <row r="433" spans="1:15" s="6" customFormat="1" ht="39" customHeight="1" x14ac:dyDescent="0.25">
      <c r="A433" s="125" t="s">
        <v>1168</v>
      </c>
      <c r="B433" s="23" t="s">
        <v>1169</v>
      </c>
      <c r="C433" s="23" t="s">
        <v>36</v>
      </c>
      <c r="D433" s="23" t="s">
        <v>1170</v>
      </c>
      <c r="E433" s="24" t="s">
        <v>77</v>
      </c>
      <c r="F433" s="3">
        <v>122</v>
      </c>
      <c r="G433" s="4">
        <v>63.87</v>
      </c>
      <c r="H433" s="4">
        <f>TRUNC(TRUNC(G433 * J12, 2) + G433, 2)</f>
        <v>76.959999999999994</v>
      </c>
      <c r="I433" s="4">
        <f t="shared" si="12"/>
        <v>9389.1200000000008</v>
      </c>
      <c r="J433" s="5">
        <f>I433 / J11</f>
        <v>3.4976109934725863E-3</v>
      </c>
      <c r="K433" s="126">
        <v>122</v>
      </c>
      <c r="L433" s="127">
        <v>63.57</v>
      </c>
      <c r="M433" s="127">
        <f>TRUNC(TRUNC(L433 * O12, 2) + L433, 2)</f>
        <v>78.89</v>
      </c>
      <c r="N433" s="127">
        <f t="shared" si="13"/>
        <v>9624.58</v>
      </c>
      <c r="O433" s="128">
        <f>N433 / O11</f>
        <v>3.5473983415474693E-3</v>
      </c>
    </row>
    <row r="434" spans="1:15" s="6" customFormat="1" ht="39" customHeight="1" x14ac:dyDescent="0.25">
      <c r="A434" s="125" t="s">
        <v>1171</v>
      </c>
      <c r="B434" s="23" t="s">
        <v>1172</v>
      </c>
      <c r="C434" s="23" t="s">
        <v>36</v>
      </c>
      <c r="D434" s="23" t="s">
        <v>1173</v>
      </c>
      <c r="E434" s="24" t="s">
        <v>77</v>
      </c>
      <c r="F434" s="3">
        <v>18</v>
      </c>
      <c r="G434" s="4">
        <v>72.53</v>
      </c>
      <c r="H434" s="4">
        <f>TRUNC(TRUNC(G434 * J12, 2) + G434, 2)</f>
        <v>87.39</v>
      </c>
      <c r="I434" s="4">
        <f t="shared" si="12"/>
        <v>1573.02</v>
      </c>
      <c r="J434" s="5">
        <f>I434 / J11</f>
        <v>5.859773913798361E-4</v>
      </c>
      <c r="K434" s="126">
        <v>18</v>
      </c>
      <c r="L434" s="127">
        <v>72.3</v>
      </c>
      <c r="M434" s="127">
        <f>TRUNC(TRUNC(L434 * O12, 2) + L434, 2)</f>
        <v>89.72</v>
      </c>
      <c r="N434" s="127">
        <f t="shared" si="13"/>
        <v>1614.96</v>
      </c>
      <c r="O434" s="128">
        <f>N434 / O11</f>
        <v>5.9523703119154303E-4</v>
      </c>
    </row>
    <row r="435" spans="1:15" s="6" customFormat="1" ht="25.95" customHeight="1" x14ac:dyDescent="0.25">
      <c r="A435" s="125" t="s">
        <v>1174</v>
      </c>
      <c r="B435" s="23" t="s">
        <v>1175</v>
      </c>
      <c r="C435" s="23" t="s">
        <v>20</v>
      </c>
      <c r="D435" s="23" t="s">
        <v>1176</v>
      </c>
      <c r="E435" s="24" t="s">
        <v>77</v>
      </c>
      <c r="F435" s="3">
        <v>185</v>
      </c>
      <c r="G435" s="4">
        <v>17.32</v>
      </c>
      <c r="H435" s="4">
        <f>TRUNC(TRUNC(G435 * J12, 2) + G435, 2)</f>
        <v>20.87</v>
      </c>
      <c r="I435" s="4">
        <f t="shared" si="12"/>
        <v>3860.95</v>
      </c>
      <c r="J435" s="5">
        <f>I435 / J11</f>
        <v>1.4382712293854994E-3</v>
      </c>
      <c r="K435" s="126">
        <v>185</v>
      </c>
      <c r="L435" s="127">
        <v>16.989999999999998</v>
      </c>
      <c r="M435" s="127">
        <f>TRUNC(TRUNC(L435 * O12, 2) + L435, 2)</f>
        <v>21.08</v>
      </c>
      <c r="N435" s="127">
        <f t="shared" si="13"/>
        <v>3899.8</v>
      </c>
      <c r="O435" s="128">
        <f>N435 / O11</f>
        <v>1.4373763896571926E-3</v>
      </c>
    </row>
    <row r="436" spans="1:15" s="6" customFormat="1" ht="25.95" customHeight="1" x14ac:dyDescent="0.25">
      <c r="A436" s="125" t="s">
        <v>1177</v>
      </c>
      <c r="B436" s="23" t="s">
        <v>1178</v>
      </c>
      <c r="C436" s="23" t="s">
        <v>20</v>
      </c>
      <c r="D436" s="23" t="s">
        <v>1179</v>
      </c>
      <c r="E436" s="24" t="s">
        <v>38</v>
      </c>
      <c r="F436" s="3">
        <v>20</v>
      </c>
      <c r="G436" s="4">
        <v>806.82</v>
      </c>
      <c r="H436" s="4">
        <f>TRUNC(TRUNC(G436 * J12, 2) + G436, 2)</f>
        <v>972.21</v>
      </c>
      <c r="I436" s="4">
        <f t="shared" si="12"/>
        <v>19444.2</v>
      </c>
      <c r="J436" s="5">
        <f>I436 / J11</f>
        <v>7.2433037046368198E-3</v>
      </c>
      <c r="K436" s="126">
        <v>20</v>
      </c>
      <c r="L436" s="127">
        <v>802.57</v>
      </c>
      <c r="M436" s="127">
        <f>TRUNC(TRUNC(L436 * O12, 2) + L436, 2)</f>
        <v>995.98</v>
      </c>
      <c r="N436" s="127">
        <f t="shared" si="13"/>
        <v>19919.599999999999</v>
      </c>
      <c r="O436" s="128">
        <f>N436 / O11</f>
        <v>7.341905413461052E-3</v>
      </c>
    </row>
    <row r="437" spans="1:15" s="6" customFormat="1" ht="64.95" customHeight="1" x14ac:dyDescent="0.25">
      <c r="A437" s="125" t="s">
        <v>1180</v>
      </c>
      <c r="B437" s="23" t="s">
        <v>1181</v>
      </c>
      <c r="C437" s="23" t="s">
        <v>20</v>
      </c>
      <c r="D437" s="23" t="s">
        <v>1182</v>
      </c>
      <c r="E437" s="24" t="s">
        <v>93</v>
      </c>
      <c r="F437" s="3">
        <v>485</v>
      </c>
      <c r="G437" s="4">
        <v>63.55</v>
      </c>
      <c r="H437" s="4">
        <f>TRUNC(TRUNC(G437 * J12, 2) + G437, 2)</f>
        <v>76.569999999999993</v>
      </c>
      <c r="I437" s="4">
        <f t="shared" si="12"/>
        <v>37136.449999999997</v>
      </c>
      <c r="J437" s="5">
        <f>I437 / J11</f>
        <v>1.3833975471454726E-2</v>
      </c>
      <c r="K437" s="126">
        <v>485</v>
      </c>
      <c r="L437" s="127">
        <v>61.91</v>
      </c>
      <c r="M437" s="127">
        <f>TRUNC(TRUNC(L437 * O12, 2) + L437, 2)</f>
        <v>76.83</v>
      </c>
      <c r="N437" s="127">
        <f t="shared" si="13"/>
        <v>37262.550000000003</v>
      </c>
      <c r="O437" s="128">
        <f>N437 / O11</f>
        <v>1.3734117028673425E-2</v>
      </c>
    </row>
    <row r="438" spans="1:15" s="6" customFormat="1" ht="25.95" customHeight="1" x14ac:dyDescent="0.25">
      <c r="A438" s="125" t="s">
        <v>1183</v>
      </c>
      <c r="B438" s="23" t="s">
        <v>1184</v>
      </c>
      <c r="C438" s="23" t="s">
        <v>20</v>
      </c>
      <c r="D438" s="23" t="s">
        <v>1185</v>
      </c>
      <c r="E438" s="24" t="s">
        <v>77</v>
      </c>
      <c r="F438" s="3">
        <v>12</v>
      </c>
      <c r="G438" s="4">
        <v>54.21</v>
      </c>
      <c r="H438" s="4">
        <f>TRUNC(TRUNC(G438 * J12, 2) + G438, 2)</f>
        <v>65.319999999999993</v>
      </c>
      <c r="I438" s="4">
        <f t="shared" si="12"/>
        <v>783.84</v>
      </c>
      <c r="J438" s="5">
        <f>I438 / J11</f>
        <v>2.919940741116901E-4</v>
      </c>
      <c r="K438" s="126">
        <v>12</v>
      </c>
      <c r="L438" s="127">
        <v>53.16</v>
      </c>
      <c r="M438" s="127">
        <f>TRUNC(TRUNC(L438 * O12, 2) + L438, 2)</f>
        <v>65.97</v>
      </c>
      <c r="N438" s="127">
        <f t="shared" si="13"/>
        <v>791.64</v>
      </c>
      <c r="O438" s="128">
        <f>N438 / O11</f>
        <v>2.9178025670757984E-4</v>
      </c>
    </row>
    <row r="439" spans="1:15" s="6" customFormat="1" ht="25.95" customHeight="1" x14ac:dyDescent="0.25">
      <c r="A439" s="125" t="s">
        <v>1186</v>
      </c>
      <c r="B439" s="23" t="s">
        <v>1187</v>
      </c>
      <c r="C439" s="23" t="s">
        <v>20</v>
      </c>
      <c r="D439" s="23" t="s">
        <v>1188</v>
      </c>
      <c r="E439" s="24" t="s">
        <v>77</v>
      </c>
      <c r="F439" s="3">
        <v>52</v>
      </c>
      <c r="G439" s="4">
        <v>34.76</v>
      </c>
      <c r="H439" s="4">
        <f>TRUNC(TRUNC(G439 * J12, 2) + G439, 2)</f>
        <v>41.88</v>
      </c>
      <c r="I439" s="4">
        <f t="shared" si="12"/>
        <v>2177.7600000000002</v>
      </c>
      <c r="J439" s="5">
        <f>I439 / J11</f>
        <v>8.1125359108679621E-4</v>
      </c>
      <c r="K439" s="126">
        <v>52</v>
      </c>
      <c r="L439" s="127">
        <v>33.71</v>
      </c>
      <c r="M439" s="127">
        <f>TRUNC(TRUNC(L439 * O12, 2) + L439, 2)</f>
        <v>41.83</v>
      </c>
      <c r="N439" s="127">
        <f t="shared" si="13"/>
        <v>2175.16</v>
      </c>
      <c r="O439" s="128">
        <f>N439 / O11</f>
        <v>8.0171383858832206E-4</v>
      </c>
    </row>
    <row r="440" spans="1:15" s="6" customFormat="1" ht="24" customHeight="1" x14ac:dyDescent="0.25">
      <c r="A440" s="125" t="s">
        <v>1189</v>
      </c>
      <c r="B440" s="23" t="s">
        <v>1190</v>
      </c>
      <c r="C440" s="23" t="s">
        <v>20</v>
      </c>
      <c r="D440" s="23" t="s">
        <v>1191</v>
      </c>
      <c r="E440" s="24" t="s">
        <v>38</v>
      </c>
      <c r="F440" s="3">
        <v>74</v>
      </c>
      <c r="G440" s="4">
        <v>92.89</v>
      </c>
      <c r="H440" s="4">
        <f>TRUNC(TRUNC(G440 * J12, 2) + G440, 2)</f>
        <v>111.93</v>
      </c>
      <c r="I440" s="4">
        <f t="shared" si="12"/>
        <v>8282.82</v>
      </c>
      <c r="J440" s="5">
        <f>I440 / J11</f>
        <v>3.0854949440367791E-3</v>
      </c>
      <c r="K440" s="126">
        <v>74</v>
      </c>
      <c r="L440" s="127">
        <v>91.69</v>
      </c>
      <c r="M440" s="127">
        <f>TRUNC(TRUNC(L440 * O12, 2) + L440, 2)</f>
        <v>113.78</v>
      </c>
      <c r="N440" s="127">
        <f t="shared" si="13"/>
        <v>8419.7199999999993</v>
      </c>
      <c r="O440" s="128">
        <f>N440 / O11</f>
        <v>3.1033147175558891E-3</v>
      </c>
    </row>
    <row r="441" spans="1:15" s="6" customFormat="1" ht="25.95" customHeight="1" x14ac:dyDescent="0.25">
      <c r="A441" s="125" t="s">
        <v>1192</v>
      </c>
      <c r="B441" s="23" t="s">
        <v>1193</v>
      </c>
      <c r="C441" s="23" t="s">
        <v>20</v>
      </c>
      <c r="D441" s="23" t="s">
        <v>1194</v>
      </c>
      <c r="E441" s="24" t="s">
        <v>38</v>
      </c>
      <c r="F441" s="3">
        <v>48</v>
      </c>
      <c r="G441" s="4">
        <v>3.08</v>
      </c>
      <c r="H441" s="4">
        <f>TRUNC(TRUNC(G441 * J12, 2) + G441, 2)</f>
        <v>3.71</v>
      </c>
      <c r="I441" s="4">
        <f t="shared" si="12"/>
        <v>178.08</v>
      </c>
      <c r="J441" s="5">
        <f>I441 / J11</f>
        <v>6.6337906610800388E-5</v>
      </c>
      <c r="K441" s="126">
        <v>48</v>
      </c>
      <c r="L441" s="127">
        <v>2.92</v>
      </c>
      <c r="M441" s="127">
        <f>TRUNC(TRUNC(L441 * O12, 2) + L441, 2)</f>
        <v>3.62</v>
      </c>
      <c r="N441" s="127">
        <f t="shared" si="13"/>
        <v>173.76</v>
      </c>
      <c r="O441" s="128">
        <f>N441 / O11</f>
        <v>6.4043930834102705E-5</v>
      </c>
    </row>
    <row r="442" spans="1:15" s="6" customFormat="1" ht="52.05" customHeight="1" thickBot="1" x14ac:dyDescent="0.3">
      <c r="A442" s="129" t="s">
        <v>1195</v>
      </c>
      <c r="B442" s="90" t="s">
        <v>1196</v>
      </c>
      <c r="C442" s="90" t="s">
        <v>36</v>
      </c>
      <c r="D442" s="90" t="s">
        <v>1197</v>
      </c>
      <c r="E442" s="91" t="s">
        <v>77</v>
      </c>
      <c r="F442" s="92">
        <v>18</v>
      </c>
      <c r="G442" s="93">
        <v>28.8</v>
      </c>
      <c r="H442" s="93">
        <f>TRUNC(TRUNC(G442 * J12, 2) + G442, 2)</f>
        <v>34.700000000000003</v>
      </c>
      <c r="I442" s="93">
        <f t="shared" si="12"/>
        <v>624.6</v>
      </c>
      <c r="J442" s="94">
        <f>I442 / J11</f>
        <v>2.326743961652399E-4</v>
      </c>
      <c r="K442" s="95">
        <v>18</v>
      </c>
      <c r="L442" s="96">
        <v>28.28</v>
      </c>
      <c r="M442" s="96">
        <f>TRUNC(TRUNC(L442 * O12, 2) + L442, 2)</f>
        <v>35.090000000000003</v>
      </c>
      <c r="N442" s="96">
        <f t="shared" si="13"/>
        <v>631.62</v>
      </c>
      <c r="O442" s="130">
        <f>N442 / O11</f>
        <v>2.328005731666434E-4</v>
      </c>
    </row>
    <row r="443" spans="1:15" ht="24" customHeight="1" thickBot="1" x14ac:dyDescent="0.3">
      <c r="A443" s="42" t="s">
        <v>1198</v>
      </c>
      <c r="B443" s="43" t="s">
        <v>13</v>
      </c>
      <c r="C443" s="43"/>
      <c r="D443" s="43" t="s">
        <v>465</v>
      </c>
      <c r="E443" s="86"/>
      <c r="F443" s="44">
        <v>1</v>
      </c>
      <c r="G443" s="44" t="s">
        <v>15</v>
      </c>
      <c r="H443" s="45">
        <f>I444 + I445 + I446 + I447</f>
        <v>32133.35</v>
      </c>
      <c r="I443" s="45">
        <f t="shared" si="12"/>
        <v>32133.35</v>
      </c>
      <c r="J443" s="47">
        <f>I443 / J11</f>
        <v>1.1970233442229125E-2</v>
      </c>
      <c r="K443" s="87">
        <v>1</v>
      </c>
      <c r="L443" s="87" t="s">
        <v>15</v>
      </c>
      <c r="M443" s="88">
        <f>N444 + N445 + N446 + N447</f>
        <v>33008.310000000005</v>
      </c>
      <c r="N443" s="88">
        <f t="shared" si="13"/>
        <v>33008.31</v>
      </c>
      <c r="O443" s="89">
        <f>N443 / O11</f>
        <v>1.2166102224853941E-2</v>
      </c>
    </row>
    <row r="444" spans="1:15" s="6" customFormat="1" ht="24" customHeight="1" x14ac:dyDescent="0.25">
      <c r="A444" s="133" t="s">
        <v>1199</v>
      </c>
      <c r="B444" s="7" t="s">
        <v>1200</v>
      </c>
      <c r="C444" s="7" t="s">
        <v>20</v>
      </c>
      <c r="D444" s="7" t="s">
        <v>1201</v>
      </c>
      <c r="E444" s="8" t="s">
        <v>38</v>
      </c>
      <c r="F444" s="11">
        <v>1</v>
      </c>
      <c r="G444" s="12">
        <v>7576.65</v>
      </c>
      <c r="H444" s="12">
        <f>TRUNC(TRUNC(G444 * J12, 2) + G444, 2)</f>
        <v>9129.86</v>
      </c>
      <c r="I444" s="12">
        <f t="shared" si="12"/>
        <v>9129.86</v>
      </c>
      <c r="J444" s="13">
        <f>I444 / J11</f>
        <v>3.4010321206743152E-3</v>
      </c>
      <c r="K444" s="9">
        <v>1</v>
      </c>
      <c r="L444" s="10">
        <v>7567.79</v>
      </c>
      <c r="M444" s="10">
        <f>TRUNC(TRUNC(L444 * O12, 2) + L444, 2)</f>
        <v>9391.6200000000008</v>
      </c>
      <c r="N444" s="10">
        <f t="shared" si="13"/>
        <v>9391.6200000000008</v>
      </c>
      <c r="O444" s="134">
        <f>N444 / O11</f>
        <v>3.4615346552726509E-3</v>
      </c>
    </row>
    <row r="445" spans="1:15" s="6" customFormat="1" ht="25.95" customHeight="1" x14ac:dyDescent="0.25">
      <c r="A445" s="125" t="s">
        <v>1202</v>
      </c>
      <c r="B445" s="23" t="s">
        <v>1203</v>
      </c>
      <c r="C445" s="23" t="s">
        <v>20</v>
      </c>
      <c r="D445" s="23" t="s">
        <v>1204</v>
      </c>
      <c r="E445" s="24" t="s">
        <v>38</v>
      </c>
      <c r="F445" s="3">
        <v>1</v>
      </c>
      <c r="G445" s="4">
        <v>5365.16</v>
      </c>
      <c r="H445" s="4">
        <f>TRUNC(TRUNC(G445 * J12, 2) + G445, 2)</f>
        <v>6465.01</v>
      </c>
      <c r="I445" s="4">
        <f t="shared" si="12"/>
        <v>6465.01</v>
      </c>
      <c r="J445" s="5">
        <f>I445 / J11</f>
        <v>2.4083290072882445E-3</v>
      </c>
      <c r="K445" s="126">
        <v>1</v>
      </c>
      <c r="L445" s="127">
        <v>5356.28</v>
      </c>
      <c r="M445" s="127">
        <f>TRUNC(TRUNC(L445 * O12, 2) + L445, 2)</f>
        <v>6647.14</v>
      </c>
      <c r="N445" s="127">
        <f t="shared" si="13"/>
        <v>6647.14</v>
      </c>
      <c r="O445" s="128">
        <f>N445 / O11</f>
        <v>2.449982587503439E-3</v>
      </c>
    </row>
    <row r="446" spans="1:15" s="6" customFormat="1" ht="25.95" customHeight="1" x14ac:dyDescent="0.25">
      <c r="A446" s="125" t="s">
        <v>1205</v>
      </c>
      <c r="B446" s="23" t="s">
        <v>1206</v>
      </c>
      <c r="C446" s="23" t="s">
        <v>20</v>
      </c>
      <c r="D446" s="23" t="s">
        <v>1207</v>
      </c>
      <c r="E446" s="24" t="s">
        <v>38</v>
      </c>
      <c r="F446" s="3">
        <v>3</v>
      </c>
      <c r="G446" s="4">
        <v>4488.25</v>
      </c>
      <c r="H446" s="4">
        <f>TRUNC(TRUNC(G446 * J12, 2) + G446, 2)</f>
        <v>5408.34</v>
      </c>
      <c r="I446" s="4">
        <f t="shared" si="12"/>
        <v>16225.02</v>
      </c>
      <c r="J446" s="5">
        <f>I446 / J11</f>
        <v>6.0441029959477114E-3</v>
      </c>
      <c r="K446" s="126">
        <v>3</v>
      </c>
      <c r="L446" s="127">
        <v>4472.38</v>
      </c>
      <c r="M446" s="127">
        <f>TRUNC(TRUNC(L446 * O12, 2) + L446, 2)</f>
        <v>5550.22</v>
      </c>
      <c r="N446" s="127">
        <f t="shared" si="13"/>
        <v>16650.66</v>
      </c>
      <c r="O446" s="128">
        <f>N446 / O11</f>
        <v>6.1370494784884939E-3</v>
      </c>
    </row>
    <row r="447" spans="1:15" s="6" customFormat="1" ht="24" customHeight="1" thickBot="1" x14ac:dyDescent="0.3">
      <c r="A447" s="129" t="s">
        <v>1208</v>
      </c>
      <c r="B447" s="90" t="s">
        <v>1209</v>
      </c>
      <c r="C447" s="90" t="s">
        <v>20</v>
      </c>
      <c r="D447" s="90" t="s">
        <v>1210</v>
      </c>
      <c r="E447" s="91" t="s">
        <v>38</v>
      </c>
      <c r="F447" s="92">
        <v>1</v>
      </c>
      <c r="G447" s="93">
        <v>260.14</v>
      </c>
      <c r="H447" s="93">
        <f>TRUNC(TRUNC(G447 * J12, 2) + G447, 2)</f>
        <v>313.45999999999998</v>
      </c>
      <c r="I447" s="93">
        <f t="shared" si="12"/>
        <v>313.45999999999998</v>
      </c>
      <c r="J447" s="94">
        <f>I447 / J11</f>
        <v>1.1676931831885381E-4</v>
      </c>
      <c r="K447" s="95">
        <v>1</v>
      </c>
      <c r="L447" s="96">
        <v>256.97000000000003</v>
      </c>
      <c r="M447" s="96">
        <f>TRUNC(TRUNC(L447 * O12, 2) + L447, 2)</f>
        <v>318.89</v>
      </c>
      <c r="N447" s="96">
        <f t="shared" si="13"/>
        <v>318.89</v>
      </c>
      <c r="O447" s="130">
        <f>N447 / O11</f>
        <v>1.1753550358935897E-4</v>
      </c>
    </row>
    <row r="448" spans="1:15" ht="24" customHeight="1" thickBot="1" x14ac:dyDescent="0.3">
      <c r="A448" s="42" t="s">
        <v>1211</v>
      </c>
      <c r="B448" s="43" t="s">
        <v>13</v>
      </c>
      <c r="C448" s="43"/>
      <c r="D448" s="43" t="s">
        <v>1212</v>
      </c>
      <c r="E448" s="86"/>
      <c r="F448" s="44">
        <v>1</v>
      </c>
      <c r="G448" s="44" t="s">
        <v>15</v>
      </c>
      <c r="H448" s="45">
        <f>I449 + I450 + I451 + I452 + I453 + I454 + I455</f>
        <v>7659.420000000001</v>
      </c>
      <c r="I448" s="45">
        <f t="shared" si="12"/>
        <v>7659.42</v>
      </c>
      <c r="J448" s="47">
        <f>I448 / J11</f>
        <v>2.8532675688055743E-3</v>
      </c>
      <c r="K448" s="87">
        <v>1</v>
      </c>
      <c r="L448" s="87" t="s">
        <v>15</v>
      </c>
      <c r="M448" s="88">
        <f>N449 + N450 + N451 + N452 + N453 + N454 + N455</f>
        <v>7681.79</v>
      </c>
      <c r="N448" s="88">
        <f t="shared" si="13"/>
        <v>7681.79</v>
      </c>
      <c r="O448" s="89">
        <f>N448 / O11</f>
        <v>2.8313307288334593E-3</v>
      </c>
    </row>
    <row r="449" spans="1:15" s="6" customFormat="1" ht="39" customHeight="1" x14ac:dyDescent="0.25">
      <c r="A449" s="133" t="s">
        <v>1213</v>
      </c>
      <c r="B449" s="7" t="s">
        <v>851</v>
      </c>
      <c r="C449" s="7" t="s">
        <v>36</v>
      </c>
      <c r="D449" s="7" t="s">
        <v>852</v>
      </c>
      <c r="E449" s="8" t="s">
        <v>38</v>
      </c>
      <c r="F449" s="11">
        <v>33</v>
      </c>
      <c r="G449" s="12">
        <v>20.190000000000001</v>
      </c>
      <c r="H449" s="12">
        <f>TRUNC(TRUNC(G449 * J12, 2) + G449, 2)</f>
        <v>24.32</v>
      </c>
      <c r="I449" s="12">
        <f t="shared" si="12"/>
        <v>802.56</v>
      </c>
      <c r="J449" s="13">
        <f>I449 / J11</f>
        <v>2.9896760068263674E-4</v>
      </c>
      <c r="K449" s="9">
        <v>33</v>
      </c>
      <c r="L449" s="10">
        <v>19.28</v>
      </c>
      <c r="M449" s="10">
        <f>TRUNC(TRUNC(L449 * O12, 2) + L449, 2)</f>
        <v>23.92</v>
      </c>
      <c r="N449" s="10">
        <f t="shared" si="13"/>
        <v>789.36</v>
      </c>
      <c r="O449" s="134">
        <f>N449 / O11</f>
        <v>2.9093990126155225E-4</v>
      </c>
    </row>
    <row r="450" spans="1:15" s="6" customFormat="1" ht="25.95" customHeight="1" x14ac:dyDescent="0.25">
      <c r="A450" s="125" t="s">
        <v>1214</v>
      </c>
      <c r="B450" s="23" t="s">
        <v>920</v>
      </c>
      <c r="C450" s="23" t="s">
        <v>20</v>
      </c>
      <c r="D450" s="23" t="s">
        <v>921</v>
      </c>
      <c r="E450" s="24" t="s">
        <v>38</v>
      </c>
      <c r="F450" s="3">
        <v>4</v>
      </c>
      <c r="G450" s="4">
        <v>249.89</v>
      </c>
      <c r="H450" s="4">
        <f>TRUNC(TRUNC(G450 * J12, 2) + G450, 2)</f>
        <v>301.11</v>
      </c>
      <c r="I450" s="4">
        <f t="shared" si="12"/>
        <v>1204.44</v>
      </c>
      <c r="J450" s="5">
        <f>I450 / J11</f>
        <v>4.4867491149097269E-4</v>
      </c>
      <c r="K450" s="126">
        <v>4</v>
      </c>
      <c r="L450" s="127">
        <v>245.1</v>
      </c>
      <c r="M450" s="127">
        <f>TRUNC(TRUNC(L450 * O12, 2) + L450, 2)</f>
        <v>304.16000000000003</v>
      </c>
      <c r="N450" s="127">
        <f t="shared" si="13"/>
        <v>1216.6400000000001</v>
      </c>
      <c r="O450" s="128">
        <f>N450 / O11</f>
        <v>4.4842546046272293E-4</v>
      </c>
    </row>
    <row r="451" spans="1:15" s="6" customFormat="1" ht="25.95" customHeight="1" x14ac:dyDescent="0.25">
      <c r="A451" s="125" t="s">
        <v>1215</v>
      </c>
      <c r="B451" s="23" t="s">
        <v>1216</v>
      </c>
      <c r="C451" s="23" t="s">
        <v>36</v>
      </c>
      <c r="D451" s="23" t="s">
        <v>1217</v>
      </c>
      <c r="E451" s="24" t="s">
        <v>38</v>
      </c>
      <c r="F451" s="3">
        <v>18</v>
      </c>
      <c r="G451" s="4">
        <v>52.96</v>
      </c>
      <c r="H451" s="4">
        <f>TRUNC(TRUNC(G451 * J12, 2) + G451, 2)</f>
        <v>63.81</v>
      </c>
      <c r="I451" s="4">
        <f t="shared" si="12"/>
        <v>1148.58</v>
      </c>
      <c r="J451" s="5">
        <f>I451 / J11</f>
        <v>4.2786608701164138E-4</v>
      </c>
      <c r="K451" s="126">
        <v>18</v>
      </c>
      <c r="L451" s="127">
        <v>51.76</v>
      </c>
      <c r="M451" s="127">
        <f>TRUNC(TRUNC(L451 * O12, 2) + L451, 2)</f>
        <v>64.23</v>
      </c>
      <c r="N451" s="127">
        <f t="shared" si="13"/>
        <v>1156.1400000000001</v>
      </c>
      <c r="O451" s="128">
        <f>N451 / O11</f>
        <v>4.261265549869908E-4</v>
      </c>
    </row>
    <row r="452" spans="1:15" s="6" customFormat="1" ht="52.05" customHeight="1" x14ac:dyDescent="0.25">
      <c r="A452" s="125" t="s">
        <v>1218</v>
      </c>
      <c r="B452" s="23" t="s">
        <v>1060</v>
      </c>
      <c r="C452" s="23" t="s">
        <v>36</v>
      </c>
      <c r="D452" s="23" t="s">
        <v>1061</v>
      </c>
      <c r="E452" s="24" t="s">
        <v>77</v>
      </c>
      <c r="F452" s="3">
        <v>82</v>
      </c>
      <c r="G452" s="4">
        <v>25.72</v>
      </c>
      <c r="H452" s="4">
        <f>TRUNC(TRUNC(G452 * J12, 2) + G452, 2)</f>
        <v>30.99</v>
      </c>
      <c r="I452" s="4">
        <f t="shared" si="12"/>
        <v>2541.1799999999998</v>
      </c>
      <c r="J452" s="5">
        <f>I452 / J11</f>
        <v>9.4663388095930876E-4</v>
      </c>
      <c r="K452" s="126">
        <v>82</v>
      </c>
      <c r="L452" s="127">
        <v>24.98</v>
      </c>
      <c r="M452" s="127">
        <f>TRUNC(TRUNC(L452 * O12, 2) + L452, 2)</f>
        <v>31</v>
      </c>
      <c r="N452" s="127">
        <f t="shared" si="13"/>
        <v>2542</v>
      </c>
      <c r="O452" s="128">
        <f>N452 / O11</f>
        <v>9.3692260693076137E-4</v>
      </c>
    </row>
    <row r="453" spans="1:15" s="6" customFormat="1" ht="39" customHeight="1" x14ac:dyDescent="0.25">
      <c r="A453" s="125" t="s">
        <v>1219</v>
      </c>
      <c r="B453" s="23" t="s">
        <v>1069</v>
      </c>
      <c r="C453" s="23" t="s">
        <v>36</v>
      </c>
      <c r="D453" s="23" t="s">
        <v>1070</v>
      </c>
      <c r="E453" s="24" t="s">
        <v>77</v>
      </c>
      <c r="F453" s="3">
        <v>44.8</v>
      </c>
      <c r="G453" s="4">
        <v>20.399999999999999</v>
      </c>
      <c r="H453" s="4">
        <f>TRUNC(TRUNC(G453 * J12, 2) + G453, 2)</f>
        <v>24.58</v>
      </c>
      <c r="I453" s="4">
        <f t="shared" si="12"/>
        <v>1101.18</v>
      </c>
      <c r="J453" s="5">
        <f>I453 / J11</f>
        <v>4.1020876011725724E-4</v>
      </c>
      <c r="K453" s="126">
        <v>44.8</v>
      </c>
      <c r="L453" s="127">
        <v>19.899999999999999</v>
      </c>
      <c r="M453" s="127">
        <f>TRUNC(TRUNC(L453 * O12, 2) + L453, 2)</f>
        <v>24.69</v>
      </c>
      <c r="N453" s="127">
        <f t="shared" si="13"/>
        <v>1106.1099999999999</v>
      </c>
      <c r="O453" s="128">
        <f>N453 / O11</f>
        <v>4.0768665017788526E-4</v>
      </c>
    </row>
    <row r="454" spans="1:15" s="6" customFormat="1" ht="39" customHeight="1" x14ac:dyDescent="0.25">
      <c r="A454" s="125" t="s">
        <v>1220</v>
      </c>
      <c r="B454" s="23" t="s">
        <v>1072</v>
      </c>
      <c r="C454" s="23" t="s">
        <v>36</v>
      </c>
      <c r="D454" s="23" t="s">
        <v>1073</v>
      </c>
      <c r="E454" s="24" t="s">
        <v>77</v>
      </c>
      <c r="F454" s="3">
        <v>16</v>
      </c>
      <c r="G454" s="4">
        <v>29.24</v>
      </c>
      <c r="H454" s="4">
        <f>TRUNC(TRUNC(G454 * J12, 2) + G454, 2)</f>
        <v>35.229999999999997</v>
      </c>
      <c r="I454" s="4">
        <f t="shared" si="12"/>
        <v>563.67999999999995</v>
      </c>
      <c r="J454" s="5">
        <f>I454 / J11</f>
        <v>2.0998063341406086E-4</v>
      </c>
      <c r="K454" s="126">
        <v>16</v>
      </c>
      <c r="L454" s="127">
        <v>28.84</v>
      </c>
      <c r="M454" s="127">
        <f>TRUNC(TRUNC(L454 * O12, 2) + L454, 2)</f>
        <v>35.79</v>
      </c>
      <c r="N454" s="127">
        <f t="shared" si="13"/>
        <v>572.64</v>
      </c>
      <c r="O454" s="128">
        <f>N454 / O11</f>
        <v>2.1106190465492965E-4</v>
      </c>
    </row>
    <row r="455" spans="1:15" s="6" customFormat="1" ht="24" customHeight="1" thickBot="1" x14ac:dyDescent="0.3">
      <c r="A455" s="129" t="s">
        <v>1221</v>
      </c>
      <c r="B455" s="90" t="s">
        <v>1222</v>
      </c>
      <c r="C455" s="90" t="s">
        <v>20</v>
      </c>
      <c r="D455" s="90" t="s">
        <v>1223</v>
      </c>
      <c r="E455" s="91" t="s">
        <v>38</v>
      </c>
      <c r="F455" s="92">
        <v>10</v>
      </c>
      <c r="G455" s="93">
        <v>24.72</v>
      </c>
      <c r="H455" s="93">
        <f>TRUNC(TRUNC(G455 * J12, 2) + G455, 2)</f>
        <v>29.78</v>
      </c>
      <c r="I455" s="93">
        <f t="shared" si="12"/>
        <v>297.8</v>
      </c>
      <c r="J455" s="94">
        <f>I455 / J11</f>
        <v>1.1093569512969651E-4</v>
      </c>
      <c r="K455" s="95">
        <v>10</v>
      </c>
      <c r="L455" s="96">
        <v>24.09</v>
      </c>
      <c r="M455" s="96">
        <f>TRUNC(TRUNC(L455 * O12, 2) + L455, 2)</f>
        <v>29.89</v>
      </c>
      <c r="N455" s="96">
        <f t="shared" si="13"/>
        <v>298.89999999999998</v>
      </c>
      <c r="O455" s="130">
        <f>N455 / O11</f>
        <v>1.1016765035861706E-4</v>
      </c>
    </row>
    <row r="456" spans="1:15" ht="24" customHeight="1" thickBot="1" x14ac:dyDescent="0.3">
      <c r="A456" s="42" t="s">
        <v>1224</v>
      </c>
      <c r="B456" s="43" t="s">
        <v>13</v>
      </c>
      <c r="C456" s="43"/>
      <c r="D456" s="43" t="s">
        <v>1225</v>
      </c>
      <c r="E456" s="86"/>
      <c r="F456" s="44">
        <v>1</v>
      </c>
      <c r="G456" s="44" t="s">
        <v>15</v>
      </c>
      <c r="H456" s="45">
        <f>I457 + I458 + I459 + I460 + I461 + I462 + I463 + I464</f>
        <v>12285.239999999998</v>
      </c>
      <c r="I456" s="45">
        <f t="shared" si="12"/>
        <v>12285.24</v>
      </c>
      <c r="J456" s="47">
        <f>I456 / J11</f>
        <v>4.5764662163705599E-3</v>
      </c>
      <c r="K456" s="87">
        <v>1</v>
      </c>
      <c r="L456" s="87" t="s">
        <v>15</v>
      </c>
      <c r="M456" s="88">
        <f>N457 + N458 + N459 + N460 + N461 + N462 + N463 + N464</f>
        <v>12474.359999999999</v>
      </c>
      <c r="N456" s="88">
        <f t="shared" si="13"/>
        <v>12474.36</v>
      </c>
      <c r="O456" s="89">
        <f>N456 / O11</f>
        <v>4.5977615621529558E-3</v>
      </c>
    </row>
    <row r="457" spans="1:15" s="6" customFormat="1" ht="39" customHeight="1" x14ac:dyDescent="0.25">
      <c r="A457" s="133" t="s">
        <v>1226</v>
      </c>
      <c r="B457" s="7" t="s">
        <v>1227</v>
      </c>
      <c r="C457" s="7" t="s">
        <v>36</v>
      </c>
      <c r="D457" s="7" t="s">
        <v>1228</v>
      </c>
      <c r="E457" s="8" t="s">
        <v>77</v>
      </c>
      <c r="F457" s="11">
        <v>80</v>
      </c>
      <c r="G457" s="12">
        <v>68.849999999999994</v>
      </c>
      <c r="H457" s="12">
        <f>TRUNC(TRUNC(G457 * J12, 2) + G457, 2)</f>
        <v>82.96</v>
      </c>
      <c r="I457" s="12">
        <f t="shared" si="12"/>
        <v>6636.8</v>
      </c>
      <c r="J457" s="13">
        <f>I457 / J11</f>
        <v>2.4723237791698114E-3</v>
      </c>
      <c r="K457" s="9">
        <v>80</v>
      </c>
      <c r="L457" s="10">
        <v>67.97</v>
      </c>
      <c r="M457" s="10">
        <f>TRUNC(TRUNC(L457 * O12, 2) + L457, 2)</f>
        <v>84.35</v>
      </c>
      <c r="N457" s="10">
        <f t="shared" si="13"/>
        <v>6748</v>
      </c>
      <c r="O457" s="134">
        <f>N457 / O11</f>
        <v>2.4871572586816592E-3</v>
      </c>
    </row>
    <row r="458" spans="1:15" s="6" customFormat="1" ht="39" customHeight="1" x14ac:dyDescent="0.25">
      <c r="A458" s="125" t="s">
        <v>1229</v>
      </c>
      <c r="B458" s="23" t="s">
        <v>1230</v>
      </c>
      <c r="C458" s="23" t="s">
        <v>36</v>
      </c>
      <c r="D458" s="23" t="s">
        <v>1231</v>
      </c>
      <c r="E458" s="24" t="s">
        <v>38</v>
      </c>
      <c r="F458" s="3">
        <v>10</v>
      </c>
      <c r="G458" s="4">
        <v>25.81</v>
      </c>
      <c r="H458" s="4">
        <f>TRUNC(TRUNC(G458 * J12, 2) + G458, 2)</f>
        <v>31.1</v>
      </c>
      <c r="I458" s="4">
        <f t="shared" si="12"/>
        <v>311</v>
      </c>
      <c r="J458" s="5">
        <f>I458 / J11</f>
        <v>1.1585292540408198E-4</v>
      </c>
      <c r="K458" s="126">
        <v>10</v>
      </c>
      <c r="L458" s="127">
        <v>24.89</v>
      </c>
      <c r="M458" s="127">
        <f>TRUNC(TRUNC(L458 * O12, 2) + L458, 2)</f>
        <v>30.88</v>
      </c>
      <c r="N458" s="127">
        <f t="shared" si="13"/>
        <v>308.8</v>
      </c>
      <c r="O458" s="128">
        <f>N458 / O11</f>
        <v>1.1381656216373688E-4</v>
      </c>
    </row>
    <row r="459" spans="1:15" s="6" customFormat="1" ht="39" customHeight="1" x14ac:dyDescent="0.25">
      <c r="A459" s="125" t="s">
        <v>1232</v>
      </c>
      <c r="B459" s="23" t="s">
        <v>1233</v>
      </c>
      <c r="C459" s="23" t="s">
        <v>36</v>
      </c>
      <c r="D459" s="23" t="s">
        <v>1234</v>
      </c>
      <c r="E459" s="24" t="s">
        <v>38</v>
      </c>
      <c r="F459" s="3">
        <v>50</v>
      </c>
      <c r="G459" s="4">
        <v>19.100000000000001</v>
      </c>
      <c r="H459" s="4">
        <f>TRUNC(TRUNC(G459 * J12, 2) + G459, 2)</f>
        <v>23.01</v>
      </c>
      <c r="I459" s="4">
        <f t="shared" si="12"/>
        <v>1150.5</v>
      </c>
      <c r="J459" s="5">
        <f>I459 / J11</f>
        <v>4.285813205060975E-4</v>
      </c>
      <c r="K459" s="126">
        <v>50</v>
      </c>
      <c r="L459" s="127">
        <v>18.399999999999999</v>
      </c>
      <c r="M459" s="127">
        <f>TRUNC(TRUNC(L459 * O12, 2) + L459, 2)</f>
        <v>22.83</v>
      </c>
      <c r="N459" s="127">
        <f t="shared" si="13"/>
        <v>1141.5</v>
      </c>
      <c r="O459" s="128">
        <f>N459 / O11</f>
        <v>4.2073058843881359E-4</v>
      </c>
    </row>
    <row r="460" spans="1:15" s="6" customFormat="1" ht="39" customHeight="1" x14ac:dyDescent="0.25">
      <c r="A460" s="125" t="s">
        <v>1235</v>
      </c>
      <c r="B460" s="23" t="s">
        <v>1236</v>
      </c>
      <c r="C460" s="23" t="s">
        <v>36</v>
      </c>
      <c r="D460" s="23" t="s">
        <v>1237</v>
      </c>
      <c r="E460" s="24" t="s">
        <v>38</v>
      </c>
      <c r="F460" s="3">
        <v>10</v>
      </c>
      <c r="G460" s="4">
        <v>12.46</v>
      </c>
      <c r="H460" s="4">
        <f>TRUNC(TRUNC(G460 * J12, 2) + G460, 2)</f>
        <v>15.01</v>
      </c>
      <c r="I460" s="4">
        <f t="shared" si="12"/>
        <v>150.1</v>
      </c>
      <c r="J460" s="5">
        <f>I460 / J11</f>
        <v>5.5914868498883298E-5</v>
      </c>
      <c r="K460" s="126">
        <v>10</v>
      </c>
      <c r="L460" s="127">
        <v>12</v>
      </c>
      <c r="M460" s="127">
        <f>TRUNC(TRUNC(L460 * O12, 2) + L460, 2)</f>
        <v>14.89</v>
      </c>
      <c r="N460" s="127">
        <f t="shared" si="13"/>
        <v>148.9</v>
      </c>
      <c r="O460" s="128">
        <f>N460 / O11</f>
        <v>5.4881107856801878E-5</v>
      </c>
    </row>
    <row r="461" spans="1:15" s="6" customFormat="1" ht="24" customHeight="1" x14ac:dyDescent="0.25">
      <c r="A461" s="125" t="s">
        <v>1238</v>
      </c>
      <c r="B461" s="23" t="s">
        <v>1239</v>
      </c>
      <c r="C461" s="23" t="s">
        <v>20</v>
      </c>
      <c r="D461" s="23" t="s">
        <v>1240</v>
      </c>
      <c r="E461" s="24" t="s">
        <v>38</v>
      </c>
      <c r="F461" s="3">
        <v>2</v>
      </c>
      <c r="G461" s="4">
        <v>172.92</v>
      </c>
      <c r="H461" s="4">
        <f>TRUNC(TRUNC(G461 * J12, 2) + G461, 2)</f>
        <v>208.36</v>
      </c>
      <c r="I461" s="4">
        <f t="shared" si="12"/>
        <v>416.72</v>
      </c>
      <c r="J461" s="5">
        <f>I461 / J11</f>
        <v>1.5523546969256928E-4</v>
      </c>
      <c r="K461" s="126">
        <v>2</v>
      </c>
      <c r="L461" s="127">
        <v>172.49</v>
      </c>
      <c r="M461" s="127">
        <f>TRUNC(TRUNC(L461 * O12, 2) + L461, 2)</f>
        <v>214.06</v>
      </c>
      <c r="N461" s="127">
        <f t="shared" si="13"/>
        <v>428.12</v>
      </c>
      <c r="O461" s="128">
        <f>N461 / O11</f>
        <v>1.5779516383918079E-4</v>
      </c>
    </row>
    <row r="462" spans="1:15" s="6" customFormat="1" ht="39" customHeight="1" x14ac:dyDescent="0.25">
      <c r="A462" s="125" t="s">
        <v>1241</v>
      </c>
      <c r="B462" s="23" t="s">
        <v>1242</v>
      </c>
      <c r="C462" s="23" t="s">
        <v>20</v>
      </c>
      <c r="D462" s="23" t="s">
        <v>1243</v>
      </c>
      <c r="E462" s="24" t="s">
        <v>38</v>
      </c>
      <c r="F462" s="3">
        <v>1</v>
      </c>
      <c r="G462" s="4">
        <v>1314.92</v>
      </c>
      <c r="H462" s="4">
        <f>TRUNC(TRUNC(G462 * J12, 2) + G462, 2)</f>
        <v>1584.47</v>
      </c>
      <c r="I462" s="4">
        <f t="shared" ref="I462:I475" si="14">TRUNC(F462 * H462,2)</f>
        <v>1584.47</v>
      </c>
      <c r="J462" s="5">
        <f>I462 / J11</f>
        <v>5.9024271612542051E-4</v>
      </c>
      <c r="K462" s="126">
        <v>1</v>
      </c>
      <c r="L462" s="127">
        <v>1313.73</v>
      </c>
      <c r="M462" s="127">
        <f>TRUNC(TRUNC(L462 * O12, 2) + L462, 2)</f>
        <v>1630.33</v>
      </c>
      <c r="N462" s="127">
        <f t="shared" ref="N462:N525" si="15">TRUNC(K462 * M462,2)</f>
        <v>1630.33</v>
      </c>
      <c r="O462" s="128">
        <f>N462 / O11</f>
        <v>6.0090205891322906E-4</v>
      </c>
    </row>
    <row r="463" spans="1:15" s="6" customFormat="1" ht="39" customHeight="1" x14ac:dyDescent="0.25">
      <c r="A463" s="125" t="s">
        <v>1244</v>
      </c>
      <c r="B463" s="23" t="s">
        <v>1245</v>
      </c>
      <c r="C463" s="23" t="s">
        <v>20</v>
      </c>
      <c r="D463" s="23" t="s">
        <v>1246</v>
      </c>
      <c r="E463" s="24" t="s">
        <v>38</v>
      </c>
      <c r="F463" s="3">
        <v>1</v>
      </c>
      <c r="G463" s="4">
        <v>871.08</v>
      </c>
      <c r="H463" s="4">
        <f>TRUNC(TRUNC(G463 * J12, 2) + G463, 2)</f>
        <v>1049.6500000000001</v>
      </c>
      <c r="I463" s="4">
        <f t="shared" si="14"/>
        <v>1049.6500000000001</v>
      </c>
      <c r="J463" s="5">
        <f>I463 / J11</f>
        <v>3.9101293617490245E-4</v>
      </c>
      <c r="K463" s="126">
        <v>1</v>
      </c>
      <c r="L463" s="127">
        <v>870.2</v>
      </c>
      <c r="M463" s="127">
        <f>TRUNC(TRUNC(L463 * O12, 2) + L463, 2)</f>
        <v>1079.9100000000001</v>
      </c>
      <c r="N463" s="127">
        <f t="shared" si="15"/>
        <v>1079.9100000000001</v>
      </c>
      <c r="O463" s="128">
        <f>N463 / O11</f>
        <v>3.980299340875683E-4</v>
      </c>
    </row>
    <row r="464" spans="1:15" s="6" customFormat="1" ht="64.95" customHeight="1" thickBot="1" x14ac:dyDescent="0.3">
      <c r="A464" s="129" t="s">
        <v>1247</v>
      </c>
      <c r="B464" s="90" t="s">
        <v>1248</v>
      </c>
      <c r="C464" s="90" t="s">
        <v>36</v>
      </c>
      <c r="D464" s="90" t="s">
        <v>1249</v>
      </c>
      <c r="E464" s="91" t="s">
        <v>77</v>
      </c>
      <c r="F464" s="92">
        <v>40</v>
      </c>
      <c r="G464" s="93">
        <v>20.46</v>
      </c>
      <c r="H464" s="93">
        <f>TRUNC(TRUNC(G464 * J12, 2) + G464, 2)</f>
        <v>24.65</v>
      </c>
      <c r="I464" s="93">
        <f t="shared" si="14"/>
        <v>986</v>
      </c>
      <c r="J464" s="94">
        <f>I464 / J11</f>
        <v>3.6730220079879368E-4</v>
      </c>
      <c r="K464" s="95">
        <v>40</v>
      </c>
      <c r="L464" s="96">
        <v>19.920000000000002</v>
      </c>
      <c r="M464" s="96">
        <f>TRUNC(TRUNC(L464 * O12, 2) + L464, 2)</f>
        <v>24.72</v>
      </c>
      <c r="N464" s="96">
        <f t="shared" si="15"/>
        <v>988.8</v>
      </c>
      <c r="O464" s="130">
        <f>N464 / O11</f>
        <v>3.6444888817196568E-4</v>
      </c>
    </row>
    <row r="465" spans="1:15" ht="24" customHeight="1" thickBot="1" x14ac:dyDescent="0.3">
      <c r="A465" s="42" t="s">
        <v>1250</v>
      </c>
      <c r="B465" s="43" t="s">
        <v>13</v>
      </c>
      <c r="C465" s="43"/>
      <c r="D465" s="43" t="s">
        <v>1251</v>
      </c>
      <c r="E465" s="86"/>
      <c r="F465" s="44">
        <v>1</v>
      </c>
      <c r="G465" s="44" t="s">
        <v>15</v>
      </c>
      <c r="H465" s="45">
        <f>I466 + I469 + I471</f>
        <v>10256.529999999999</v>
      </c>
      <c r="I465" s="45">
        <f t="shared" si="14"/>
        <v>10256.530000000001</v>
      </c>
      <c r="J465" s="47">
        <f>I465 / J11</f>
        <v>3.8207363504653667E-3</v>
      </c>
      <c r="K465" s="87">
        <v>1</v>
      </c>
      <c r="L465" s="87" t="s">
        <v>15</v>
      </c>
      <c r="M465" s="88">
        <f>N466 + N469 + N471</f>
        <v>10432.43</v>
      </c>
      <c r="N465" s="88">
        <f t="shared" si="15"/>
        <v>10432.43</v>
      </c>
      <c r="O465" s="89">
        <f>N465 / O11</f>
        <v>3.8451532306147456E-3</v>
      </c>
    </row>
    <row r="466" spans="1:15" ht="24" customHeight="1" thickBot="1" x14ac:dyDescent="0.3">
      <c r="A466" s="42" t="s">
        <v>1252</v>
      </c>
      <c r="B466" s="43" t="s">
        <v>13</v>
      </c>
      <c r="C466" s="43"/>
      <c r="D466" s="43" t="s">
        <v>1253</v>
      </c>
      <c r="E466" s="86"/>
      <c r="F466" s="44">
        <v>1</v>
      </c>
      <c r="G466" s="44" t="s">
        <v>15</v>
      </c>
      <c r="H466" s="45">
        <f>I467 + I468</f>
        <v>5430.4</v>
      </c>
      <c r="I466" s="45">
        <f t="shared" si="14"/>
        <v>5430.4</v>
      </c>
      <c r="J466" s="47">
        <f>I466 / J11</f>
        <v>2.0229187334865812E-3</v>
      </c>
      <c r="K466" s="87">
        <v>1</v>
      </c>
      <c r="L466" s="87" t="s">
        <v>15</v>
      </c>
      <c r="M466" s="88">
        <f>N467 + N468</f>
        <v>5496.2199999999993</v>
      </c>
      <c r="N466" s="88">
        <f t="shared" si="15"/>
        <v>5496.22</v>
      </c>
      <c r="O466" s="89">
        <f>N466 / O11</f>
        <v>2.0257800041955112E-3</v>
      </c>
    </row>
    <row r="467" spans="1:15" s="6" customFormat="1" ht="25.95" customHeight="1" x14ac:dyDescent="0.25">
      <c r="A467" s="133" t="s">
        <v>1254</v>
      </c>
      <c r="B467" s="7" t="s">
        <v>1255</v>
      </c>
      <c r="C467" s="7" t="s">
        <v>36</v>
      </c>
      <c r="D467" s="7" t="s">
        <v>1256</v>
      </c>
      <c r="E467" s="8" t="s">
        <v>26</v>
      </c>
      <c r="F467" s="11">
        <v>15.06</v>
      </c>
      <c r="G467" s="12">
        <v>158.62</v>
      </c>
      <c r="H467" s="12">
        <f>TRUNC(TRUNC(G467 * J12, 2) + G467, 2)</f>
        <v>191.13</v>
      </c>
      <c r="I467" s="12">
        <f t="shared" si="14"/>
        <v>2878.41</v>
      </c>
      <c r="J467" s="13">
        <f>I467 / J11</f>
        <v>1.0722579389465068E-3</v>
      </c>
      <c r="K467" s="9">
        <v>15.06</v>
      </c>
      <c r="L467" s="10">
        <v>155.91999999999999</v>
      </c>
      <c r="M467" s="10">
        <f>TRUNC(TRUNC(L467 * O12, 2) + L467, 2)</f>
        <v>193.49</v>
      </c>
      <c r="N467" s="10">
        <f t="shared" si="15"/>
        <v>2913.95</v>
      </c>
      <c r="O467" s="134">
        <f>N467 / O11</f>
        <v>1.0740148034877623E-3</v>
      </c>
    </row>
    <row r="468" spans="1:15" s="6" customFormat="1" ht="52.05" customHeight="1" thickBot="1" x14ac:dyDescent="0.3">
      <c r="A468" s="129" t="s">
        <v>1257</v>
      </c>
      <c r="B468" s="90" t="s">
        <v>1258</v>
      </c>
      <c r="C468" s="90" t="s">
        <v>36</v>
      </c>
      <c r="D468" s="90" t="s">
        <v>1259</v>
      </c>
      <c r="E468" s="91" t="s">
        <v>77</v>
      </c>
      <c r="F468" s="92">
        <v>45.2</v>
      </c>
      <c r="G468" s="93">
        <v>46.86</v>
      </c>
      <c r="H468" s="93">
        <f>TRUNC(TRUNC(G468 * J12, 2) + G468, 2)</f>
        <v>56.46</v>
      </c>
      <c r="I468" s="93">
        <f t="shared" si="14"/>
        <v>2551.9899999999998</v>
      </c>
      <c r="J468" s="94">
        <f>I468 / J11</f>
        <v>9.5066079454007445E-4</v>
      </c>
      <c r="K468" s="95">
        <v>45.2</v>
      </c>
      <c r="L468" s="96">
        <v>46.04</v>
      </c>
      <c r="M468" s="96">
        <f>TRUNC(TRUNC(L468 * O12, 2) + L468, 2)</f>
        <v>57.13</v>
      </c>
      <c r="N468" s="96">
        <f t="shared" si="15"/>
        <v>2582.27</v>
      </c>
      <c r="O468" s="130">
        <f>N468 / O11</f>
        <v>9.5176520070774874E-4</v>
      </c>
    </row>
    <row r="469" spans="1:15" ht="24" customHeight="1" thickBot="1" x14ac:dyDescent="0.3">
      <c r="A469" s="42" t="s">
        <v>1260</v>
      </c>
      <c r="B469" s="43" t="s">
        <v>13</v>
      </c>
      <c r="C469" s="43"/>
      <c r="D469" s="43" t="s">
        <v>1261</v>
      </c>
      <c r="E469" s="86"/>
      <c r="F469" s="44">
        <v>1</v>
      </c>
      <c r="G469" s="44" t="s">
        <v>15</v>
      </c>
      <c r="H469" s="45">
        <f>I470</f>
        <v>3570.23</v>
      </c>
      <c r="I469" s="45">
        <f t="shared" si="14"/>
        <v>3570.23</v>
      </c>
      <c r="J469" s="47">
        <f>I469 / J11</f>
        <v>1.3299729577666097E-3</v>
      </c>
      <c r="K469" s="87">
        <v>1</v>
      </c>
      <c r="L469" s="87" t="s">
        <v>15</v>
      </c>
      <c r="M469" s="88">
        <f>N470</f>
        <v>3648.01</v>
      </c>
      <c r="N469" s="88">
        <f t="shared" si="15"/>
        <v>3648.01</v>
      </c>
      <c r="O469" s="89">
        <f>N469 / O11</f>
        <v>1.3445723994136456E-3</v>
      </c>
    </row>
    <row r="470" spans="1:15" s="6" customFormat="1" ht="25.95" customHeight="1" thickBot="1" x14ac:dyDescent="0.3">
      <c r="A470" s="131" t="s">
        <v>1262</v>
      </c>
      <c r="B470" s="97" t="s">
        <v>1263</v>
      </c>
      <c r="C470" s="97" t="s">
        <v>36</v>
      </c>
      <c r="D470" s="97" t="s">
        <v>1264</v>
      </c>
      <c r="E470" s="98" t="s">
        <v>26</v>
      </c>
      <c r="F470" s="99">
        <v>109.55</v>
      </c>
      <c r="G470" s="100">
        <v>27.05</v>
      </c>
      <c r="H470" s="100">
        <f>TRUNC(TRUNC(G470 * J12, 2) + G470, 2)</f>
        <v>32.590000000000003</v>
      </c>
      <c r="I470" s="100">
        <f t="shared" si="14"/>
        <v>3570.23</v>
      </c>
      <c r="J470" s="101">
        <f>I470 / J11</f>
        <v>1.3299729577666097E-3</v>
      </c>
      <c r="K470" s="102">
        <v>109.55</v>
      </c>
      <c r="L470" s="103">
        <v>26.84</v>
      </c>
      <c r="M470" s="103">
        <f>TRUNC(TRUNC(L470 * O12, 2) + L470, 2)</f>
        <v>33.299999999999997</v>
      </c>
      <c r="N470" s="103">
        <f t="shared" si="15"/>
        <v>3648.01</v>
      </c>
      <c r="O470" s="132">
        <f>N470 / O11</f>
        <v>1.3445723994136456E-3</v>
      </c>
    </row>
    <row r="471" spans="1:15" ht="24" customHeight="1" thickBot="1" x14ac:dyDescent="0.3">
      <c r="A471" s="42" t="s">
        <v>1265</v>
      </c>
      <c r="B471" s="43" t="s">
        <v>13</v>
      </c>
      <c r="C471" s="43"/>
      <c r="D471" s="43" t="s">
        <v>1266</v>
      </c>
      <c r="E471" s="86"/>
      <c r="F471" s="44">
        <v>1</v>
      </c>
      <c r="G471" s="44" t="s">
        <v>15</v>
      </c>
      <c r="H471" s="45">
        <f>I472</f>
        <v>1255.9000000000001</v>
      </c>
      <c r="I471" s="45">
        <f t="shared" si="14"/>
        <v>1255.9000000000001</v>
      </c>
      <c r="J471" s="47">
        <f>I471 / J11</f>
        <v>4.6784465921217549E-4</v>
      </c>
      <c r="K471" s="87">
        <v>1</v>
      </c>
      <c r="L471" s="87" t="s">
        <v>15</v>
      </c>
      <c r="M471" s="88">
        <f>N472</f>
        <v>1288.2</v>
      </c>
      <c r="N471" s="88">
        <f t="shared" si="15"/>
        <v>1288.2</v>
      </c>
      <c r="O471" s="89">
        <f>N471 / O11</f>
        <v>4.7480082700558884E-4</v>
      </c>
    </row>
    <row r="472" spans="1:15" s="6" customFormat="1" ht="25.95" customHeight="1" thickBot="1" x14ac:dyDescent="0.3">
      <c r="A472" s="131" t="s">
        <v>1267</v>
      </c>
      <c r="B472" s="97" t="s">
        <v>1268</v>
      </c>
      <c r="C472" s="97" t="s">
        <v>20</v>
      </c>
      <c r="D472" s="97" t="s">
        <v>1269</v>
      </c>
      <c r="E472" s="98" t="s">
        <v>38</v>
      </c>
      <c r="F472" s="99">
        <v>10</v>
      </c>
      <c r="G472" s="100">
        <v>104.23</v>
      </c>
      <c r="H472" s="100">
        <f>TRUNC(TRUNC(G472 * J12, 2) + G472, 2)</f>
        <v>125.59</v>
      </c>
      <c r="I472" s="100">
        <f t="shared" si="14"/>
        <v>1255.9000000000001</v>
      </c>
      <c r="J472" s="101">
        <f>I472 / J11</f>
        <v>4.6784465921217549E-4</v>
      </c>
      <c r="K472" s="102">
        <v>10</v>
      </c>
      <c r="L472" s="103">
        <v>103.81</v>
      </c>
      <c r="M472" s="103">
        <f>TRUNC(TRUNC(L472 * O12, 2) + L472, 2)</f>
        <v>128.82</v>
      </c>
      <c r="N472" s="103">
        <f t="shared" si="15"/>
        <v>1288.2</v>
      </c>
      <c r="O472" s="132">
        <f>N472 / O11</f>
        <v>4.7480082700558884E-4</v>
      </c>
    </row>
    <row r="473" spans="1:15" ht="24" customHeight="1" thickBot="1" x14ac:dyDescent="0.3">
      <c r="A473" s="42" t="s">
        <v>1270</v>
      </c>
      <c r="B473" s="43" t="s">
        <v>13</v>
      </c>
      <c r="C473" s="43"/>
      <c r="D473" s="43" t="s">
        <v>1271</v>
      </c>
      <c r="E473" s="86"/>
      <c r="F473" s="44">
        <v>1</v>
      </c>
      <c r="G473" s="44" t="s">
        <v>15</v>
      </c>
      <c r="H473" s="45">
        <f>I474 + I475</f>
        <v>12239.15</v>
      </c>
      <c r="I473" s="45">
        <f t="shared" si="14"/>
        <v>12239.15</v>
      </c>
      <c r="J473" s="47">
        <f>I473 / J11</f>
        <v>4.5592968873291641E-3</v>
      </c>
      <c r="K473" s="87">
        <v>1</v>
      </c>
      <c r="L473" s="87" t="s">
        <v>15</v>
      </c>
      <c r="M473" s="88">
        <f>N474 + N475</f>
        <v>12204.14</v>
      </c>
      <c r="N473" s="88">
        <f t="shared" si="15"/>
        <v>12204.14</v>
      </c>
      <c r="O473" s="89">
        <f>N473 / O11</f>
        <v>4.4981646987206853E-3</v>
      </c>
    </row>
    <row r="474" spans="1:15" s="6" customFormat="1" ht="25.95" customHeight="1" x14ac:dyDescent="0.25">
      <c r="A474" s="133" t="s">
        <v>1272</v>
      </c>
      <c r="B474" s="7" t="s">
        <v>1273</v>
      </c>
      <c r="C474" s="7" t="s">
        <v>20</v>
      </c>
      <c r="D474" s="7" t="s">
        <v>1274</v>
      </c>
      <c r="E474" s="8" t="s">
        <v>26</v>
      </c>
      <c r="F474" s="11">
        <v>500.17</v>
      </c>
      <c r="G474" s="12">
        <v>15.76</v>
      </c>
      <c r="H474" s="12">
        <f>TRUNC(TRUNC(G474 * J12, 2) + G474, 2)</f>
        <v>18.989999999999998</v>
      </c>
      <c r="I474" s="12">
        <f t="shared" si="14"/>
        <v>9498.2199999999993</v>
      </c>
      <c r="J474" s="13">
        <f>I474 / J11</f>
        <v>3.5382526467252718E-3</v>
      </c>
      <c r="K474" s="9">
        <v>500.17</v>
      </c>
      <c r="L474" s="10">
        <v>15.25</v>
      </c>
      <c r="M474" s="10">
        <f>TRUNC(TRUNC(L474 * O12, 2) + L474, 2)</f>
        <v>18.920000000000002</v>
      </c>
      <c r="N474" s="10">
        <f t="shared" si="15"/>
        <v>9463.2099999999991</v>
      </c>
      <c r="O474" s="134">
        <f>N474 / O11</f>
        <v>3.4879210791240165E-3</v>
      </c>
    </row>
    <row r="475" spans="1:15" s="6" customFormat="1" ht="24" customHeight="1" thickBot="1" x14ac:dyDescent="0.3">
      <c r="A475" s="135" t="s">
        <v>1275</v>
      </c>
      <c r="B475" s="136" t="s">
        <v>1276</v>
      </c>
      <c r="C475" s="136" t="s">
        <v>20</v>
      </c>
      <c r="D475" s="136" t="s">
        <v>1277</v>
      </c>
      <c r="E475" s="137" t="s">
        <v>26</v>
      </c>
      <c r="F475" s="138">
        <v>500.17</v>
      </c>
      <c r="G475" s="139">
        <v>4.55</v>
      </c>
      <c r="H475" s="139">
        <f>TRUNC(TRUNC(G475 * J12, 2) + G475, 2)</f>
        <v>5.48</v>
      </c>
      <c r="I475" s="139">
        <f t="shared" si="14"/>
        <v>2740.93</v>
      </c>
      <c r="J475" s="140">
        <f>I475 / J11</f>
        <v>1.0210442406038921E-3</v>
      </c>
      <c r="K475" s="141">
        <v>500.17</v>
      </c>
      <c r="L475" s="142">
        <v>4.42</v>
      </c>
      <c r="M475" s="142">
        <f>TRUNC(TRUNC(L475 * O12, 2) + L475, 2)</f>
        <v>5.48</v>
      </c>
      <c r="N475" s="142">
        <f t="shared" si="15"/>
        <v>2740.93</v>
      </c>
      <c r="O475" s="143">
        <f>N475 / O11</f>
        <v>1.0102436195966685E-3</v>
      </c>
    </row>
  </sheetData>
  <mergeCells count="8">
    <mergeCell ref="A8:D9"/>
    <mergeCell ref="H9:I9"/>
    <mergeCell ref="A10:O10"/>
    <mergeCell ref="A6:D6"/>
    <mergeCell ref="M11:N11"/>
    <mergeCell ref="M12:N12"/>
    <mergeCell ref="H11:I11"/>
    <mergeCell ref="H12:I12"/>
  </mergeCells>
  <pageMargins left="0.5" right="0.5" top="1" bottom="1" header="0.5" footer="0.5"/>
  <pageSetup paperSize="9" fitToHeight="0" orientation="landscape"/>
  <headerFooter>
    <oddHeader>&amp;L &amp;CMUNICIPIO DE VITORIA DE SANTO ANTAO
CNPJ: 11.049.855/0001-23 &amp;R</oddHeader>
    <oddFooter>&amp;L &amp;CRua Doutor Democrito Cavalcante  - Livramento - Vitória de Santo Antão / PE
 /  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2C73-3127-45D3-8CB4-841461A2389F}">
  <dimension ref="A1:J475"/>
  <sheetViews>
    <sheetView zoomScale="70" zoomScaleNormal="70" workbookViewId="0">
      <selection activeCell="M7" sqref="M7"/>
    </sheetView>
  </sheetViews>
  <sheetFormatPr defaultRowHeight="13.8" x14ac:dyDescent="0.25"/>
  <cols>
    <col min="1" max="2" width="13" style="54" bestFit="1" customWidth="1"/>
    <col min="3" max="3" width="13.19921875" style="54" bestFit="1" customWidth="1"/>
    <col min="4" max="4" width="60" style="54" bestFit="1" customWidth="1"/>
    <col min="5" max="5" width="10.69921875" style="54" customWidth="1"/>
    <col min="6" max="10" width="13" style="54" bestFit="1" customWidth="1"/>
  </cols>
  <sheetData>
    <row r="1" spans="1:10" ht="15.6" x14ac:dyDescent="0.25">
      <c r="A1" s="38"/>
      <c r="B1" s="29"/>
      <c r="C1" s="29"/>
      <c r="D1" s="29"/>
      <c r="E1" s="29"/>
      <c r="F1" s="29"/>
      <c r="G1" s="30"/>
      <c r="H1" s="31"/>
      <c r="I1" s="29"/>
      <c r="J1" s="57" t="s">
        <v>1278</v>
      </c>
    </row>
    <row r="2" spans="1:10" ht="15.6" x14ac:dyDescent="0.25">
      <c r="A2" s="26"/>
      <c r="B2" s="58"/>
      <c r="C2" s="58"/>
      <c r="D2" s="58"/>
      <c r="E2" s="58"/>
      <c r="F2" s="58"/>
      <c r="G2" s="59"/>
      <c r="H2" s="60"/>
      <c r="I2" s="58"/>
      <c r="J2" s="27" t="s">
        <v>1279</v>
      </c>
    </row>
    <row r="3" spans="1:10" ht="16.2" thickBot="1" x14ac:dyDescent="0.3">
      <c r="A3" s="37"/>
      <c r="B3" s="36"/>
      <c r="C3" s="36"/>
      <c r="D3" s="36"/>
      <c r="E3" s="36"/>
      <c r="F3" s="36"/>
      <c r="G3" s="39"/>
      <c r="H3" s="40"/>
      <c r="I3" s="36"/>
      <c r="J3" s="41" t="s">
        <v>1280</v>
      </c>
    </row>
    <row r="4" spans="1:10" x14ac:dyDescent="0.25">
      <c r="A4" s="28" t="s">
        <v>1281</v>
      </c>
      <c r="B4" s="29"/>
      <c r="C4" s="29"/>
      <c r="D4" s="29"/>
      <c r="E4" s="80" t="s">
        <v>1282</v>
      </c>
      <c r="F4" s="81" t="s">
        <v>1283</v>
      </c>
      <c r="G4" s="82"/>
      <c r="H4" s="31"/>
      <c r="I4" s="29"/>
      <c r="J4" s="32"/>
    </row>
    <row r="5" spans="1:10" s="330" customFormat="1" ht="14.4" thickBot="1" x14ac:dyDescent="0.3">
      <c r="A5" s="260" t="s">
        <v>4230</v>
      </c>
      <c r="B5" s="58"/>
      <c r="C5" s="58"/>
      <c r="D5" s="58"/>
      <c r="E5" s="68">
        <v>0.20499999999999999</v>
      </c>
      <c r="F5" s="339">
        <v>0.70669999999999999</v>
      </c>
      <c r="G5" s="66"/>
      <c r="H5" s="60"/>
      <c r="I5" s="58"/>
      <c r="J5" s="259"/>
    </row>
    <row r="6" spans="1:10" ht="14.4" thickBot="1" x14ac:dyDescent="0.3">
      <c r="A6" s="352" t="s">
        <v>2822</v>
      </c>
      <c r="B6" s="353"/>
      <c r="C6" s="353"/>
      <c r="D6" s="354"/>
      <c r="E6" s="361">
        <v>0.24099999999999999</v>
      </c>
      <c r="F6" s="65" t="s">
        <v>1285</v>
      </c>
      <c r="G6" s="66"/>
      <c r="H6" s="60"/>
      <c r="I6" s="58"/>
      <c r="J6" s="33"/>
    </row>
    <row r="7" spans="1:10" ht="14.4" thickBot="1" x14ac:dyDescent="0.3">
      <c r="A7" s="34" t="s">
        <v>1284</v>
      </c>
      <c r="B7" s="58"/>
      <c r="C7" s="58"/>
      <c r="D7" s="79"/>
      <c r="E7" s="77"/>
      <c r="F7" s="68">
        <v>1.1463000000000001</v>
      </c>
      <c r="G7" s="66"/>
      <c r="H7" s="60"/>
      <c r="I7" s="58"/>
      <c r="J7" s="33"/>
    </row>
    <row r="8" spans="1:10" x14ac:dyDescent="0.25">
      <c r="A8" s="69" t="s">
        <v>2824</v>
      </c>
      <c r="B8" s="70"/>
      <c r="C8" s="70"/>
      <c r="D8" s="71"/>
      <c r="E8" s="77"/>
      <c r="F8" s="68"/>
      <c r="G8" s="66"/>
      <c r="H8" s="60"/>
      <c r="I8" s="58"/>
      <c r="J8" s="33"/>
    </row>
    <row r="9" spans="1:10" ht="28.2" customHeight="1" thickBot="1" x14ac:dyDescent="0.3">
      <c r="A9" s="72"/>
      <c r="B9" s="73"/>
      <c r="C9" s="73"/>
      <c r="D9" s="74"/>
      <c r="E9" s="36"/>
      <c r="F9" s="36"/>
      <c r="G9" s="36"/>
      <c r="H9" s="73"/>
      <c r="I9" s="73"/>
      <c r="J9" s="83"/>
    </row>
    <row r="10" spans="1:10" ht="21.6" thickBot="1" x14ac:dyDescent="0.45">
      <c r="A10" s="17" t="s">
        <v>1287</v>
      </c>
      <c r="B10" s="18"/>
      <c r="C10" s="18"/>
      <c r="D10" s="18"/>
      <c r="E10" s="18"/>
      <c r="F10" s="18"/>
      <c r="G10" s="18"/>
      <c r="H10" s="18"/>
      <c r="I10" s="18"/>
      <c r="J10" s="19"/>
    </row>
    <row r="11" spans="1:10" ht="16.2" thickBot="1" x14ac:dyDescent="0.3">
      <c r="A11" s="1"/>
      <c r="B11" s="1"/>
      <c r="C11" s="1"/>
      <c r="D11" s="1"/>
      <c r="E11" s="1"/>
      <c r="F11" s="55"/>
      <c r="G11" s="55"/>
      <c r="H11" s="113" t="s">
        <v>0</v>
      </c>
      <c r="I11" s="114"/>
      <c r="J11" s="115">
        <f>I14 + I32 + I49 + I81 + I98 + I110 + I113 + I144 + I151 + I160 + I163 + I166 + I179 + I181 + I208 + I319 + I429 + I448 + I456 + I465 + I473</f>
        <v>2684438.0399999996</v>
      </c>
    </row>
    <row r="12" spans="1:10" ht="18.600000000000001" customHeight="1" thickBot="1" x14ac:dyDescent="0.3">
      <c r="A12" s="1"/>
      <c r="B12" s="1"/>
      <c r="C12" s="1"/>
      <c r="D12" s="1"/>
      <c r="E12" s="1"/>
      <c r="F12" s="55"/>
      <c r="G12" s="55"/>
      <c r="H12" s="368" t="s">
        <v>1</v>
      </c>
      <c r="I12" s="368"/>
      <c r="J12" s="369">
        <v>0.20499999999999999</v>
      </c>
    </row>
    <row r="13" spans="1:10" ht="28.2" thickBot="1" x14ac:dyDescent="0.3">
      <c r="A13" s="362" t="s">
        <v>2</v>
      </c>
      <c r="B13" s="363" t="s">
        <v>3</v>
      </c>
      <c r="C13" s="364" t="s">
        <v>4</v>
      </c>
      <c r="D13" s="364" t="s">
        <v>5</v>
      </c>
      <c r="E13" s="365" t="s">
        <v>6</v>
      </c>
      <c r="F13" s="300" t="s">
        <v>7</v>
      </c>
      <c r="G13" s="300" t="s">
        <v>8</v>
      </c>
      <c r="H13" s="300" t="s">
        <v>9</v>
      </c>
      <c r="I13" s="300" t="s">
        <v>10</v>
      </c>
      <c r="J13" s="366" t="s">
        <v>11</v>
      </c>
    </row>
    <row r="14" spans="1:10" ht="14.4" thickBot="1" x14ac:dyDescent="0.3">
      <c r="A14" s="104" t="s">
        <v>12</v>
      </c>
      <c r="B14" s="105" t="s">
        <v>13</v>
      </c>
      <c r="C14" s="105"/>
      <c r="D14" s="105" t="s">
        <v>14</v>
      </c>
      <c r="E14" s="106"/>
      <c r="F14" s="107">
        <v>1</v>
      </c>
      <c r="G14" s="107" t="s">
        <v>15</v>
      </c>
      <c r="H14" s="108">
        <f>I15 + I26 + I28 + I30</f>
        <v>232240.97000000003</v>
      </c>
      <c r="I14" s="108">
        <f t="shared" ref="I14:I77" si="0">TRUNC(F14 * H14,2)</f>
        <v>232240.97</v>
      </c>
      <c r="J14" s="152">
        <f>I14 / J11</f>
        <v>8.6513812775503671E-2</v>
      </c>
    </row>
    <row r="15" spans="1:10" ht="14.4" thickBot="1" x14ac:dyDescent="0.3">
      <c r="A15" s="104" t="s">
        <v>16</v>
      </c>
      <c r="B15" s="105" t="s">
        <v>13</v>
      </c>
      <c r="C15" s="105"/>
      <c r="D15" s="105" t="s">
        <v>17</v>
      </c>
      <c r="E15" s="106"/>
      <c r="F15" s="107">
        <v>1</v>
      </c>
      <c r="G15" s="107" t="s">
        <v>15</v>
      </c>
      <c r="H15" s="108">
        <f>I16 + I17 + I18 + I19 + I20 + I21 + I22 + I23 + I24 + I25</f>
        <v>130089.07</v>
      </c>
      <c r="I15" s="108">
        <f t="shared" si="0"/>
        <v>130089.07</v>
      </c>
      <c r="J15" s="152">
        <f>I15 / J11</f>
        <v>4.8460447982625082E-2</v>
      </c>
    </row>
    <row r="16" spans="1:10" x14ac:dyDescent="0.25">
      <c r="A16" s="133" t="s">
        <v>18</v>
      </c>
      <c r="B16" s="7" t="s">
        <v>19</v>
      </c>
      <c r="C16" s="7" t="s">
        <v>20</v>
      </c>
      <c r="D16" s="7" t="s">
        <v>21</v>
      </c>
      <c r="E16" s="8" t="s">
        <v>22</v>
      </c>
      <c r="F16" s="11">
        <v>12</v>
      </c>
      <c r="G16" s="12">
        <v>984.67</v>
      </c>
      <c r="H16" s="12">
        <f>TRUNC(TRUNC(G16 * J12, 2) + G16, 2)</f>
        <v>1186.52</v>
      </c>
      <c r="I16" s="12">
        <f t="shared" si="0"/>
        <v>14238.24</v>
      </c>
      <c r="J16" s="151">
        <f>I16 / J11</f>
        <v>5.3039927865125925E-3</v>
      </c>
    </row>
    <row r="17" spans="1:10" ht="39.6" x14ac:dyDescent="0.25">
      <c r="A17" s="125" t="s">
        <v>23</v>
      </c>
      <c r="B17" s="23" t="s">
        <v>24</v>
      </c>
      <c r="C17" s="23" t="s">
        <v>20</v>
      </c>
      <c r="D17" s="23" t="s">
        <v>25</v>
      </c>
      <c r="E17" s="24" t="s">
        <v>26</v>
      </c>
      <c r="F17" s="3">
        <v>16</v>
      </c>
      <c r="G17" s="4">
        <v>257.13</v>
      </c>
      <c r="H17" s="4">
        <f>TRUNC(TRUNC(G17 * J12, 2) + G17, 2)</f>
        <v>309.83999999999997</v>
      </c>
      <c r="I17" s="4">
        <f t="shared" si="0"/>
        <v>4957.4399999999996</v>
      </c>
      <c r="J17" s="149">
        <f>I17 / J11</f>
        <v>1.8467328826855696E-3</v>
      </c>
    </row>
    <row r="18" spans="1:10" ht="26.4" x14ac:dyDescent="0.25">
      <c r="A18" s="125" t="s">
        <v>27</v>
      </c>
      <c r="B18" s="23" t="s">
        <v>28</v>
      </c>
      <c r="C18" s="23" t="s">
        <v>20</v>
      </c>
      <c r="D18" s="23" t="s">
        <v>29</v>
      </c>
      <c r="E18" s="24" t="s">
        <v>30</v>
      </c>
      <c r="F18" s="3">
        <v>12</v>
      </c>
      <c r="G18" s="4">
        <v>1054.51</v>
      </c>
      <c r="H18" s="4">
        <f>TRUNC(TRUNC(G18 * J12, 2) + G18, 2)</f>
        <v>1270.68</v>
      </c>
      <c r="I18" s="4">
        <f t="shared" si="0"/>
        <v>15248.16</v>
      </c>
      <c r="J18" s="149">
        <f>I18 / J11</f>
        <v>5.6802056045964847E-3</v>
      </c>
    </row>
    <row r="19" spans="1:10" x14ac:dyDescent="0.25">
      <c r="A19" s="125" t="s">
        <v>31</v>
      </c>
      <c r="B19" s="23" t="s">
        <v>32</v>
      </c>
      <c r="C19" s="23" t="s">
        <v>20</v>
      </c>
      <c r="D19" s="23" t="s">
        <v>33</v>
      </c>
      <c r="E19" s="24" t="s">
        <v>26</v>
      </c>
      <c r="F19" s="3">
        <v>20</v>
      </c>
      <c r="G19" s="4">
        <v>1169.08</v>
      </c>
      <c r="H19" s="4">
        <f>TRUNC(TRUNC(G19 * J12, 2) + G19, 2)</f>
        <v>1408.74</v>
      </c>
      <c r="I19" s="4">
        <f t="shared" si="0"/>
        <v>28174.799999999999</v>
      </c>
      <c r="J19" s="149">
        <f>I19 / J11</f>
        <v>1.0495604510208775E-2</v>
      </c>
    </row>
    <row r="20" spans="1:10" ht="39.6" x14ac:dyDescent="0.25">
      <c r="A20" s="125" t="s">
        <v>34</v>
      </c>
      <c r="B20" s="23" t="s">
        <v>35</v>
      </c>
      <c r="C20" s="23" t="s">
        <v>36</v>
      </c>
      <c r="D20" s="23" t="s">
        <v>37</v>
      </c>
      <c r="E20" s="24" t="s">
        <v>38</v>
      </c>
      <c r="F20" s="3">
        <v>1</v>
      </c>
      <c r="G20" s="4">
        <v>708.87</v>
      </c>
      <c r="H20" s="4">
        <f>TRUNC(TRUNC(G20 * J12, 2) + G20, 2)</f>
        <v>854.18</v>
      </c>
      <c r="I20" s="4">
        <f t="shared" si="0"/>
        <v>854.18</v>
      </c>
      <c r="J20" s="149">
        <f>I20 / J11</f>
        <v>3.181969511950442E-4</v>
      </c>
    </row>
    <row r="21" spans="1:10" ht="26.4" x14ac:dyDescent="0.25">
      <c r="A21" s="125" t="s">
        <v>39</v>
      </c>
      <c r="B21" s="23" t="s">
        <v>40</v>
      </c>
      <c r="C21" s="23" t="s">
        <v>36</v>
      </c>
      <c r="D21" s="23" t="s">
        <v>41</v>
      </c>
      <c r="E21" s="24" t="s">
        <v>38</v>
      </c>
      <c r="F21" s="3">
        <v>1</v>
      </c>
      <c r="G21" s="4">
        <v>133.63</v>
      </c>
      <c r="H21" s="4">
        <f>TRUNC(TRUNC(G21 * J12, 2) + G21, 2)</f>
        <v>161.02000000000001</v>
      </c>
      <c r="I21" s="4">
        <f t="shared" si="0"/>
        <v>161.02000000000001</v>
      </c>
      <c r="J21" s="149">
        <f>I21 / J11</f>
        <v>5.9982758998602191E-5</v>
      </c>
    </row>
    <row r="22" spans="1:10" ht="39.6" x14ac:dyDescent="0.25">
      <c r="A22" s="125" t="s">
        <v>42</v>
      </c>
      <c r="B22" s="23" t="s">
        <v>43</v>
      </c>
      <c r="C22" s="23" t="s">
        <v>36</v>
      </c>
      <c r="D22" s="23" t="s">
        <v>44</v>
      </c>
      <c r="E22" s="24" t="s">
        <v>38</v>
      </c>
      <c r="F22" s="3">
        <v>1</v>
      </c>
      <c r="G22" s="4">
        <v>2108.52</v>
      </c>
      <c r="H22" s="4">
        <f>TRUNC(TRUNC(G22 * J12, 2) + G22, 2)</f>
        <v>2540.7600000000002</v>
      </c>
      <c r="I22" s="4">
        <f t="shared" si="0"/>
        <v>2540.7600000000002</v>
      </c>
      <c r="J22" s="149">
        <f>I22 / J11</f>
        <v>9.4647742363239667E-4</v>
      </c>
    </row>
    <row r="23" spans="1:10" ht="26.4" x14ac:dyDescent="0.25">
      <c r="A23" s="125" t="s">
        <v>45</v>
      </c>
      <c r="B23" s="23" t="s">
        <v>46</v>
      </c>
      <c r="C23" s="23" t="s">
        <v>36</v>
      </c>
      <c r="D23" s="23" t="s">
        <v>47</v>
      </c>
      <c r="E23" s="24" t="s">
        <v>26</v>
      </c>
      <c r="F23" s="3">
        <v>6</v>
      </c>
      <c r="G23" s="4">
        <v>468.77</v>
      </c>
      <c r="H23" s="4">
        <f>TRUNC(TRUNC(G23 * J12, 2) + G23, 2)</f>
        <v>564.86</v>
      </c>
      <c r="I23" s="4">
        <f t="shared" si="0"/>
        <v>3389.16</v>
      </c>
      <c r="J23" s="149">
        <f>I23 / J11</f>
        <v>1.262521223995172E-3</v>
      </c>
    </row>
    <row r="24" spans="1:10" ht="39.6" x14ac:dyDescent="0.25">
      <c r="A24" s="125" t="s">
        <v>48</v>
      </c>
      <c r="B24" s="23" t="s">
        <v>49</v>
      </c>
      <c r="C24" s="23" t="s">
        <v>20</v>
      </c>
      <c r="D24" s="23" t="s">
        <v>50</v>
      </c>
      <c r="E24" s="24" t="s">
        <v>51</v>
      </c>
      <c r="F24" s="3">
        <v>120</v>
      </c>
      <c r="G24" s="4">
        <v>113.07</v>
      </c>
      <c r="H24" s="4">
        <f>TRUNC(TRUNC(G24 * J12, 2) + G24, 2)</f>
        <v>136.24</v>
      </c>
      <c r="I24" s="4">
        <f t="shared" si="0"/>
        <v>16348.8</v>
      </c>
      <c r="J24" s="149">
        <f>I24 / J11</f>
        <v>6.0902132052934261E-3</v>
      </c>
    </row>
    <row r="25" spans="1:10" ht="14.4" thickBot="1" x14ac:dyDescent="0.3">
      <c r="A25" s="129" t="s">
        <v>52</v>
      </c>
      <c r="B25" s="90" t="s">
        <v>53</v>
      </c>
      <c r="C25" s="90" t="s">
        <v>36</v>
      </c>
      <c r="D25" s="90" t="s">
        <v>54</v>
      </c>
      <c r="E25" s="91" t="s">
        <v>26</v>
      </c>
      <c r="F25" s="92">
        <v>382.58</v>
      </c>
      <c r="G25" s="93">
        <v>95.83</v>
      </c>
      <c r="H25" s="93">
        <f>TRUNC(TRUNC(G25 * J12, 2) + G25, 2)</f>
        <v>115.47</v>
      </c>
      <c r="I25" s="93">
        <f t="shared" si="0"/>
        <v>44176.51</v>
      </c>
      <c r="J25" s="153">
        <f>I25 / J11</f>
        <v>1.6456520635507017E-2</v>
      </c>
    </row>
    <row r="26" spans="1:10" ht="14.4" thickBot="1" x14ac:dyDescent="0.3">
      <c r="A26" s="42" t="s">
        <v>55</v>
      </c>
      <c r="B26" s="43" t="s">
        <v>13</v>
      </c>
      <c r="C26" s="43"/>
      <c r="D26" s="43" t="s">
        <v>56</v>
      </c>
      <c r="E26" s="86"/>
      <c r="F26" s="44">
        <v>1</v>
      </c>
      <c r="G26" s="44" t="s">
        <v>15</v>
      </c>
      <c r="H26" s="45">
        <f>I27</f>
        <v>70588.509999999995</v>
      </c>
      <c r="I26" s="45">
        <f t="shared" si="0"/>
        <v>70588.509999999995</v>
      </c>
      <c r="J26" s="46">
        <f>I26 / J11</f>
        <v>2.6295451393618309E-2</v>
      </c>
    </row>
    <row r="27" spans="1:10" ht="27" thickBot="1" x14ac:dyDescent="0.3">
      <c r="A27" s="131" t="s">
        <v>57</v>
      </c>
      <c r="B27" s="97" t="s">
        <v>58</v>
      </c>
      <c r="C27" s="97" t="s">
        <v>36</v>
      </c>
      <c r="D27" s="97" t="s">
        <v>59</v>
      </c>
      <c r="E27" s="98" t="s">
        <v>60</v>
      </c>
      <c r="F27" s="99">
        <v>2.4</v>
      </c>
      <c r="G27" s="100">
        <v>24408.2</v>
      </c>
      <c r="H27" s="100">
        <f>TRUNC(TRUNC(G27 * J12, 2) + G27, 2)</f>
        <v>29411.88</v>
      </c>
      <c r="I27" s="100">
        <f t="shared" si="0"/>
        <v>70588.509999999995</v>
      </c>
      <c r="J27" s="154">
        <f>I27 / J11</f>
        <v>2.6295451393618309E-2</v>
      </c>
    </row>
    <row r="28" spans="1:10" ht="14.4" thickBot="1" x14ac:dyDescent="0.3">
      <c r="A28" s="42" t="s">
        <v>61</v>
      </c>
      <c r="B28" s="43" t="s">
        <v>13</v>
      </c>
      <c r="C28" s="43"/>
      <c r="D28" s="43" t="s">
        <v>62</v>
      </c>
      <c r="E28" s="86"/>
      <c r="F28" s="44">
        <v>1</v>
      </c>
      <c r="G28" s="44" t="s">
        <v>15</v>
      </c>
      <c r="H28" s="45">
        <f>I29</f>
        <v>8779.14</v>
      </c>
      <c r="I28" s="45">
        <f t="shared" si="0"/>
        <v>8779.14</v>
      </c>
      <c r="J28" s="46">
        <f>I28 / J11</f>
        <v>3.2703828023536727E-3</v>
      </c>
    </row>
    <row r="29" spans="1:10" ht="14.4" thickBot="1" x14ac:dyDescent="0.3">
      <c r="A29" s="131" t="s">
        <v>63</v>
      </c>
      <c r="B29" s="97" t="s">
        <v>64</v>
      </c>
      <c r="C29" s="97" t="s">
        <v>20</v>
      </c>
      <c r="D29" s="97" t="s">
        <v>65</v>
      </c>
      <c r="E29" s="98" t="s">
        <v>38</v>
      </c>
      <c r="F29" s="99">
        <v>1</v>
      </c>
      <c r="G29" s="100">
        <v>7285.6</v>
      </c>
      <c r="H29" s="100">
        <f>TRUNC(TRUNC(G29 * J12, 2) + G29, 2)</f>
        <v>8779.14</v>
      </c>
      <c r="I29" s="100">
        <f t="shared" si="0"/>
        <v>8779.14</v>
      </c>
      <c r="J29" s="154">
        <f>I29 / J11</f>
        <v>3.2703828023536727E-3</v>
      </c>
    </row>
    <row r="30" spans="1:10" ht="14.4" thickBot="1" x14ac:dyDescent="0.3">
      <c r="A30" s="42" t="s">
        <v>66</v>
      </c>
      <c r="B30" s="43" t="s">
        <v>13</v>
      </c>
      <c r="C30" s="43"/>
      <c r="D30" s="43" t="s">
        <v>67</v>
      </c>
      <c r="E30" s="86"/>
      <c r="F30" s="44">
        <v>1</v>
      </c>
      <c r="G30" s="44" t="s">
        <v>15</v>
      </c>
      <c r="H30" s="45">
        <f>I31</f>
        <v>22784.25</v>
      </c>
      <c r="I30" s="45">
        <f t="shared" si="0"/>
        <v>22784.25</v>
      </c>
      <c r="J30" s="46">
        <f>I30 / J11</f>
        <v>8.4875305969066075E-3</v>
      </c>
    </row>
    <row r="31" spans="1:10" ht="66.599999999999994" thickBot="1" x14ac:dyDescent="0.3">
      <c r="A31" s="131" t="s">
        <v>68</v>
      </c>
      <c r="B31" s="97" t="s">
        <v>69</v>
      </c>
      <c r="C31" s="97" t="s">
        <v>20</v>
      </c>
      <c r="D31" s="97" t="s">
        <v>70</v>
      </c>
      <c r="E31" s="98" t="s">
        <v>71</v>
      </c>
      <c r="F31" s="99">
        <v>668.16</v>
      </c>
      <c r="G31" s="100">
        <v>28.3</v>
      </c>
      <c r="H31" s="100">
        <f>TRUNC(TRUNC(G31 * J12, 2) + G31, 2)</f>
        <v>34.1</v>
      </c>
      <c r="I31" s="100">
        <f t="shared" si="0"/>
        <v>22784.25</v>
      </c>
      <c r="J31" s="154">
        <f>I31 / J11</f>
        <v>8.4875305969066075E-3</v>
      </c>
    </row>
    <row r="32" spans="1:10" ht="14.4" thickBot="1" x14ac:dyDescent="0.3">
      <c r="A32" s="42" t="s">
        <v>72</v>
      </c>
      <c r="B32" s="43" t="s">
        <v>13</v>
      </c>
      <c r="C32" s="43"/>
      <c r="D32" s="43" t="s">
        <v>73</v>
      </c>
      <c r="E32" s="86"/>
      <c r="F32" s="44">
        <v>1</v>
      </c>
      <c r="G32" s="44" t="s">
        <v>15</v>
      </c>
      <c r="H32" s="45">
        <f>I33 + I34 + I35 + I36 + I37 + I38 + I39 + I40 + I41 + I42 + I43 + I44 + I45 + I46 + I47 + I48</f>
        <v>268480.83999999997</v>
      </c>
      <c r="I32" s="45">
        <f t="shared" si="0"/>
        <v>268480.84000000003</v>
      </c>
      <c r="J32" s="46">
        <f>I32 / J11</f>
        <v>0.10001379655609413</v>
      </c>
    </row>
    <row r="33" spans="1:10" ht="39.6" x14ac:dyDescent="0.25">
      <c r="A33" s="133" t="s">
        <v>74</v>
      </c>
      <c r="B33" s="7" t="s">
        <v>75</v>
      </c>
      <c r="C33" s="7" t="s">
        <v>36</v>
      </c>
      <c r="D33" s="7" t="s">
        <v>76</v>
      </c>
      <c r="E33" s="8" t="s">
        <v>77</v>
      </c>
      <c r="F33" s="11">
        <v>135.65</v>
      </c>
      <c r="G33" s="12">
        <v>70.180000000000007</v>
      </c>
      <c r="H33" s="12">
        <f>TRUNC(TRUNC(G33 * J12, 2) + G33, 2)</f>
        <v>84.56</v>
      </c>
      <c r="I33" s="12">
        <f t="shared" si="0"/>
        <v>11470.56</v>
      </c>
      <c r="J33" s="151">
        <f>I33 / J11</f>
        <v>4.272983704254169E-3</v>
      </c>
    </row>
    <row r="34" spans="1:10" ht="66" x14ac:dyDescent="0.25">
      <c r="A34" s="125" t="s">
        <v>78</v>
      </c>
      <c r="B34" s="23" t="s">
        <v>79</v>
      </c>
      <c r="C34" s="23" t="s">
        <v>36</v>
      </c>
      <c r="D34" s="23" t="s">
        <v>80</v>
      </c>
      <c r="E34" s="24" t="s">
        <v>51</v>
      </c>
      <c r="F34" s="3">
        <v>190.69</v>
      </c>
      <c r="G34" s="4">
        <v>13.01</v>
      </c>
      <c r="H34" s="4">
        <f>TRUNC(TRUNC(G34 * J12, 2) + G34, 2)</f>
        <v>15.67</v>
      </c>
      <c r="I34" s="4">
        <f t="shared" si="0"/>
        <v>2988.11</v>
      </c>
      <c r="J34" s="149">
        <f>I34 / J11</f>
        <v>1.1131231026662103E-3</v>
      </c>
    </row>
    <row r="35" spans="1:10" x14ac:dyDescent="0.25">
      <c r="A35" s="125" t="s">
        <v>81</v>
      </c>
      <c r="B35" s="23" t="s">
        <v>82</v>
      </c>
      <c r="C35" s="23" t="s">
        <v>36</v>
      </c>
      <c r="D35" s="23" t="s">
        <v>83</v>
      </c>
      <c r="E35" s="24" t="s">
        <v>51</v>
      </c>
      <c r="F35" s="3">
        <v>47.67</v>
      </c>
      <c r="G35" s="4">
        <v>95.92</v>
      </c>
      <c r="H35" s="4">
        <f>TRUNC(TRUNC(G35 * J12, 2) + G35, 2)</f>
        <v>115.58</v>
      </c>
      <c r="I35" s="4">
        <f t="shared" si="0"/>
        <v>5509.69</v>
      </c>
      <c r="J35" s="149">
        <f>I35 / J11</f>
        <v>2.0524556417029468E-3</v>
      </c>
    </row>
    <row r="36" spans="1:10" ht="39.6" x14ac:dyDescent="0.25">
      <c r="A36" s="125" t="s">
        <v>84</v>
      </c>
      <c r="B36" s="23" t="s">
        <v>85</v>
      </c>
      <c r="C36" s="23" t="s">
        <v>36</v>
      </c>
      <c r="D36" s="23" t="s">
        <v>86</v>
      </c>
      <c r="E36" s="24" t="s">
        <v>51</v>
      </c>
      <c r="F36" s="3">
        <v>63.85</v>
      </c>
      <c r="G36" s="4">
        <v>192.32</v>
      </c>
      <c r="H36" s="4">
        <f>TRUNC(TRUNC(G36 * J12, 2) + G36, 2)</f>
        <v>231.74</v>
      </c>
      <c r="I36" s="4">
        <f t="shared" si="0"/>
        <v>14796.59</v>
      </c>
      <c r="J36" s="149">
        <f>I36 / J11</f>
        <v>5.5119879019446478E-3</v>
      </c>
    </row>
    <row r="37" spans="1:10" ht="39.6" x14ac:dyDescent="0.25">
      <c r="A37" s="125" t="s">
        <v>87</v>
      </c>
      <c r="B37" s="23" t="s">
        <v>88</v>
      </c>
      <c r="C37" s="23" t="s">
        <v>36</v>
      </c>
      <c r="D37" s="23" t="s">
        <v>89</v>
      </c>
      <c r="E37" s="24" t="s">
        <v>26</v>
      </c>
      <c r="F37" s="3">
        <v>465.2</v>
      </c>
      <c r="G37" s="4">
        <v>88.03</v>
      </c>
      <c r="H37" s="4">
        <f>TRUNC(TRUNC(G37 * J12, 2) + G37, 2)</f>
        <v>106.07</v>
      </c>
      <c r="I37" s="4">
        <f t="shared" si="0"/>
        <v>49343.76</v>
      </c>
      <c r="J37" s="149">
        <f>I37 / J11</f>
        <v>1.8381411403334161E-2</v>
      </c>
    </row>
    <row r="38" spans="1:10" ht="26.4" x14ac:dyDescent="0.25">
      <c r="A38" s="125" t="s">
        <v>90</v>
      </c>
      <c r="B38" s="23" t="s">
        <v>91</v>
      </c>
      <c r="C38" s="23" t="s">
        <v>36</v>
      </c>
      <c r="D38" s="23" t="s">
        <v>92</v>
      </c>
      <c r="E38" s="24" t="s">
        <v>93</v>
      </c>
      <c r="F38" s="3">
        <v>536</v>
      </c>
      <c r="G38" s="4">
        <v>20.059999999999999</v>
      </c>
      <c r="H38" s="4">
        <f>TRUNC(TRUNC(G38 * J12, 2) + G38, 2)</f>
        <v>24.17</v>
      </c>
      <c r="I38" s="4">
        <f t="shared" si="0"/>
        <v>12955.12</v>
      </c>
      <c r="J38" s="149">
        <f>I38 / J11</f>
        <v>4.8260082024467223E-3</v>
      </c>
    </row>
    <row r="39" spans="1:10" ht="26.4" x14ac:dyDescent="0.25">
      <c r="A39" s="125" t="s">
        <v>94</v>
      </c>
      <c r="B39" s="23" t="s">
        <v>95</v>
      </c>
      <c r="C39" s="23" t="s">
        <v>36</v>
      </c>
      <c r="D39" s="23" t="s">
        <v>96</v>
      </c>
      <c r="E39" s="24" t="s">
        <v>93</v>
      </c>
      <c r="F39" s="3">
        <v>41.3</v>
      </c>
      <c r="G39" s="4">
        <v>17.72</v>
      </c>
      <c r="H39" s="4">
        <f>TRUNC(TRUNC(G39 * J12, 2) + G39, 2)</f>
        <v>21.35</v>
      </c>
      <c r="I39" s="4">
        <f t="shared" si="0"/>
        <v>881.75</v>
      </c>
      <c r="J39" s="149">
        <f>I39 / J11</f>
        <v>3.2846725715449934E-4</v>
      </c>
    </row>
    <row r="40" spans="1:10" ht="26.4" x14ac:dyDescent="0.25">
      <c r="A40" s="125" t="s">
        <v>97</v>
      </c>
      <c r="B40" s="23" t="s">
        <v>98</v>
      </c>
      <c r="C40" s="23" t="s">
        <v>36</v>
      </c>
      <c r="D40" s="23" t="s">
        <v>99</v>
      </c>
      <c r="E40" s="24" t="s">
        <v>93</v>
      </c>
      <c r="F40" s="3">
        <v>395.2</v>
      </c>
      <c r="G40" s="4">
        <v>15.71</v>
      </c>
      <c r="H40" s="4">
        <f>TRUNC(TRUNC(G40 * J12, 2) + G40, 2)</f>
        <v>18.93</v>
      </c>
      <c r="I40" s="4">
        <f t="shared" si="0"/>
        <v>7481.13</v>
      </c>
      <c r="J40" s="149">
        <f>I40 / J11</f>
        <v>2.786851433531318E-3</v>
      </c>
    </row>
    <row r="41" spans="1:10" ht="26.4" x14ac:dyDescent="0.25">
      <c r="A41" s="125" t="s">
        <v>100</v>
      </c>
      <c r="B41" s="23" t="s">
        <v>101</v>
      </c>
      <c r="C41" s="23" t="s">
        <v>36</v>
      </c>
      <c r="D41" s="23" t="s">
        <v>102</v>
      </c>
      <c r="E41" s="24" t="s">
        <v>93</v>
      </c>
      <c r="F41" s="3">
        <v>2221</v>
      </c>
      <c r="G41" s="4">
        <v>13.59</v>
      </c>
      <c r="H41" s="4">
        <f>TRUNC(TRUNC(G41 * J12, 2) + G41, 2)</f>
        <v>16.37</v>
      </c>
      <c r="I41" s="4">
        <f t="shared" si="0"/>
        <v>36357.769999999997</v>
      </c>
      <c r="J41" s="149">
        <f>I41 / J11</f>
        <v>1.3543903587359388E-2</v>
      </c>
    </row>
    <row r="42" spans="1:10" ht="26.4" x14ac:dyDescent="0.25">
      <c r="A42" s="125" t="s">
        <v>103</v>
      </c>
      <c r="B42" s="23" t="s">
        <v>104</v>
      </c>
      <c r="C42" s="23" t="s">
        <v>36</v>
      </c>
      <c r="D42" s="23" t="s">
        <v>105</v>
      </c>
      <c r="E42" s="24" t="s">
        <v>93</v>
      </c>
      <c r="F42" s="3">
        <v>425.3</v>
      </c>
      <c r="G42" s="4">
        <v>10.29</v>
      </c>
      <c r="H42" s="4">
        <f>TRUNC(TRUNC(G42 * J12, 2) + G42, 2)</f>
        <v>12.39</v>
      </c>
      <c r="I42" s="4">
        <f t="shared" si="0"/>
        <v>5269.46</v>
      </c>
      <c r="J42" s="149">
        <f>I42 / J11</f>
        <v>1.9629657758835815E-3</v>
      </c>
    </row>
    <row r="43" spans="1:10" ht="26.4" x14ac:dyDescent="0.25">
      <c r="A43" s="125" t="s">
        <v>106</v>
      </c>
      <c r="B43" s="23" t="s">
        <v>107</v>
      </c>
      <c r="C43" s="23" t="s">
        <v>36</v>
      </c>
      <c r="D43" s="23" t="s">
        <v>108</v>
      </c>
      <c r="E43" s="24" t="s">
        <v>93</v>
      </c>
      <c r="F43" s="3">
        <v>531.5</v>
      </c>
      <c r="G43" s="4">
        <v>9.59</v>
      </c>
      <c r="H43" s="4">
        <f>TRUNC(TRUNC(G43 * J12, 2) + G43, 2)</f>
        <v>11.55</v>
      </c>
      <c r="I43" s="4">
        <f t="shared" si="0"/>
        <v>6138.82</v>
      </c>
      <c r="J43" s="149">
        <f>I43 / J11</f>
        <v>2.2868175418941689E-3</v>
      </c>
    </row>
    <row r="44" spans="1:10" ht="39.6" x14ac:dyDescent="0.25">
      <c r="A44" s="125" t="s">
        <v>109</v>
      </c>
      <c r="B44" s="23" t="s">
        <v>110</v>
      </c>
      <c r="C44" s="23" t="s">
        <v>36</v>
      </c>
      <c r="D44" s="23" t="s">
        <v>111</v>
      </c>
      <c r="E44" s="24" t="s">
        <v>51</v>
      </c>
      <c r="F44" s="3">
        <v>76.2</v>
      </c>
      <c r="G44" s="4">
        <v>756.66</v>
      </c>
      <c r="H44" s="4">
        <f>TRUNC(TRUNC(G44 * J12, 2) + G44, 2)</f>
        <v>911.77</v>
      </c>
      <c r="I44" s="4">
        <f t="shared" si="0"/>
        <v>69476.87</v>
      </c>
      <c r="J44" s="149">
        <f>I44 / J11</f>
        <v>2.5881346101026048E-2</v>
      </c>
    </row>
    <row r="45" spans="1:10" x14ac:dyDescent="0.25">
      <c r="A45" s="125" t="s">
        <v>112</v>
      </c>
      <c r="B45" s="23" t="s">
        <v>113</v>
      </c>
      <c r="C45" s="23" t="s">
        <v>36</v>
      </c>
      <c r="D45" s="23" t="s">
        <v>114</v>
      </c>
      <c r="E45" s="24" t="s">
        <v>51</v>
      </c>
      <c r="F45" s="3">
        <v>347.81</v>
      </c>
      <c r="G45" s="4">
        <v>1.4</v>
      </c>
      <c r="H45" s="4">
        <f>TRUNC(TRUNC(G45 * J12, 2) + G45, 2)</f>
        <v>1.68</v>
      </c>
      <c r="I45" s="4">
        <f t="shared" si="0"/>
        <v>584.32000000000005</v>
      </c>
      <c r="J45" s="149">
        <f>I45 / J11</f>
        <v>2.1766939347946364E-4</v>
      </c>
    </row>
    <row r="46" spans="1:10" ht="26.4" x14ac:dyDescent="0.25">
      <c r="A46" s="125" t="s">
        <v>115</v>
      </c>
      <c r="B46" s="23" t="s">
        <v>116</v>
      </c>
      <c r="C46" s="23" t="s">
        <v>36</v>
      </c>
      <c r="D46" s="23" t="s">
        <v>117</v>
      </c>
      <c r="E46" s="24" t="s">
        <v>51</v>
      </c>
      <c r="F46" s="3">
        <v>284.54000000000002</v>
      </c>
      <c r="G46" s="4">
        <v>27.66</v>
      </c>
      <c r="H46" s="4">
        <f>TRUNC(TRUNC(G46 * J12, 2) + G46, 2)</f>
        <v>33.33</v>
      </c>
      <c r="I46" s="4">
        <f t="shared" si="0"/>
        <v>9483.7099999999991</v>
      </c>
      <c r="J46" s="149">
        <f>I46 / J11</f>
        <v>3.5328474185978981E-3</v>
      </c>
    </row>
    <row r="47" spans="1:10" ht="26.4" x14ac:dyDescent="0.25">
      <c r="A47" s="125" t="s">
        <v>118</v>
      </c>
      <c r="B47" s="23" t="s">
        <v>119</v>
      </c>
      <c r="C47" s="23" t="s">
        <v>36</v>
      </c>
      <c r="D47" s="23" t="s">
        <v>120</v>
      </c>
      <c r="E47" s="24" t="s">
        <v>26</v>
      </c>
      <c r="F47" s="3">
        <v>463.02</v>
      </c>
      <c r="G47" s="4">
        <v>46.95</v>
      </c>
      <c r="H47" s="4">
        <f>TRUNC(TRUNC(G47 * J12, 2) + G47, 2)</f>
        <v>56.57</v>
      </c>
      <c r="I47" s="4">
        <f t="shared" si="0"/>
        <v>26193.040000000001</v>
      </c>
      <c r="J47" s="149">
        <f>I47 / J11</f>
        <v>9.7573643383477033E-3</v>
      </c>
    </row>
    <row r="48" spans="1:10" ht="14.4" thickBot="1" x14ac:dyDescent="0.3">
      <c r="A48" s="129" t="s">
        <v>121</v>
      </c>
      <c r="B48" s="90" t="s">
        <v>122</v>
      </c>
      <c r="C48" s="90" t="s">
        <v>20</v>
      </c>
      <c r="D48" s="90" t="s">
        <v>123</v>
      </c>
      <c r="E48" s="91" t="s">
        <v>51</v>
      </c>
      <c r="F48" s="92">
        <v>76.2</v>
      </c>
      <c r="G48" s="93">
        <v>104.01</v>
      </c>
      <c r="H48" s="93">
        <f>TRUNC(TRUNC(G48 * J12, 2) + G48, 2)</f>
        <v>125.33</v>
      </c>
      <c r="I48" s="93">
        <f t="shared" si="0"/>
        <v>9550.14</v>
      </c>
      <c r="J48" s="153">
        <f>I48 / J11</f>
        <v>3.5575937524711877E-3</v>
      </c>
    </row>
    <row r="49" spans="1:10" ht="14.4" thickBot="1" x14ac:dyDescent="0.3">
      <c r="A49" s="42" t="s">
        <v>124</v>
      </c>
      <c r="B49" s="43" t="s">
        <v>13</v>
      </c>
      <c r="C49" s="43"/>
      <c r="D49" s="43" t="s">
        <v>125</v>
      </c>
      <c r="E49" s="86"/>
      <c r="F49" s="44">
        <v>1</v>
      </c>
      <c r="G49" s="44" t="s">
        <v>15</v>
      </c>
      <c r="H49" s="45">
        <f>I50 + I58 + I69</f>
        <v>402211.47</v>
      </c>
      <c r="I49" s="45">
        <f t="shared" si="0"/>
        <v>402211.47</v>
      </c>
      <c r="J49" s="46">
        <f>I49 / J11</f>
        <v>0.14983078916583972</v>
      </c>
    </row>
    <row r="50" spans="1:10" ht="14.4" thickBot="1" x14ac:dyDescent="0.3">
      <c r="A50" s="42" t="s">
        <v>126</v>
      </c>
      <c r="B50" s="43" t="s">
        <v>13</v>
      </c>
      <c r="C50" s="43"/>
      <c r="D50" s="43" t="s">
        <v>127</v>
      </c>
      <c r="E50" s="86"/>
      <c r="F50" s="44">
        <v>1</v>
      </c>
      <c r="G50" s="44" t="s">
        <v>15</v>
      </c>
      <c r="H50" s="45">
        <f>I51 + I52 + I53 + I54 + I55 + I56 + I57</f>
        <v>59232.639999999992</v>
      </c>
      <c r="I50" s="45">
        <f t="shared" si="0"/>
        <v>59232.639999999999</v>
      </c>
      <c r="J50" s="46">
        <f>I50 / J11</f>
        <v>2.2065191715134543E-2</v>
      </c>
    </row>
    <row r="51" spans="1:10" ht="39.6" x14ac:dyDescent="0.25">
      <c r="A51" s="133" t="s">
        <v>128</v>
      </c>
      <c r="B51" s="7" t="s">
        <v>129</v>
      </c>
      <c r="C51" s="7" t="s">
        <v>36</v>
      </c>
      <c r="D51" s="7" t="s">
        <v>130</v>
      </c>
      <c r="E51" s="8" t="s">
        <v>26</v>
      </c>
      <c r="F51" s="11">
        <v>263.8</v>
      </c>
      <c r="G51" s="12">
        <v>77.23</v>
      </c>
      <c r="H51" s="12">
        <f>TRUNC(TRUNC(G51 * J12, 2) + G51, 2)</f>
        <v>93.06</v>
      </c>
      <c r="I51" s="12">
        <f t="shared" si="0"/>
        <v>24549.22</v>
      </c>
      <c r="J51" s="151">
        <f>I51 / J11</f>
        <v>9.1450127118597995E-3</v>
      </c>
    </row>
    <row r="52" spans="1:10" ht="39.6" x14ac:dyDescent="0.25">
      <c r="A52" s="125" t="s">
        <v>131</v>
      </c>
      <c r="B52" s="23" t="s">
        <v>132</v>
      </c>
      <c r="C52" s="23" t="s">
        <v>36</v>
      </c>
      <c r="D52" s="23" t="s">
        <v>133</v>
      </c>
      <c r="E52" s="24" t="s">
        <v>93</v>
      </c>
      <c r="F52" s="3">
        <v>621.1</v>
      </c>
      <c r="G52" s="4">
        <v>10.37</v>
      </c>
      <c r="H52" s="4">
        <f>TRUNC(TRUNC(G52 * J12, 2) + G52, 2)</f>
        <v>12.49</v>
      </c>
      <c r="I52" s="4">
        <f t="shared" si="0"/>
        <v>7757.53</v>
      </c>
      <c r="J52" s="149">
        <f>I52 / J11</f>
        <v>2.8898152553373893E-3</v>
      </c>
    </row>
    <row r="53" spans="1:10" ht="39.6" x14ac:dyDescent="0.25">
      <c r="A53" s="125" t="s">
        <v>134</v>
      </c>
      <c r="B53" s="23" t="s">
        <v>135</v>
      </c>
      <c r="C53" s="23" t="s">
        <v>36</v>
      </c>
      <c r="D53" s="23" t="s">
        <v>136</v>
      </c>
      <c r="E53" s="24" t="s">
        <v>93</v>
      </c>
      <c r="F53" s="3">
        <v>165.1</v>
      </c>
      <c r="G53" s="4">
        <v>8.65</v>
      </c>
      <c r="H53" s="4">
        <f>TRUNC(TRUNC(G53 * J12, 2) + G53, 2)</f>
        <v>10.42</v>
      </c>
      <c r="I53" s="4">
        <f t="shared" si="0"/>
        <v>1720.34</v>
      </c>
      <c r="J53" s="149">
        <f>I53 / J11</f>
        <v>6.4085666138153827E-4</v>
      </c>
    </row>
    <row r="54" spans="1:10" ht="39.6" x14ac:dyDescent="0.25">
      <c r="A54" s="125" t="s">
        <v>137</v>
      </c>
      <c r="B54" s="23" t="s">
        <v>138</v>
      </c>
      <c r="C54" s="23" t="s">
        <v>36</v>
      </c>
      <c r="D54" s="23" t="s">
        <v>139</v>
      </c>
      <c r="E54" s="24" t="s">
        <v>93</v>
      </c>
      <c r="F54" s="3">
        <v>176</v>
      </c>
      <c r="G54" s="4">
        <v>8.31</v>
      </c>
      <c r="H54" s="4">
        <f>TRUNC(TRUNC(G54 * J12, 2) + G54, 2)</f>
        <v>10.01</v>
      </c>
      <c r="I54" s="4">
        <f t="shared" si="0"/>
        <v>1761.76</v>
      </c>
      <c r="J54" s="149">
        <f>I54 / J11</f>
        <v>6.5628633395464786E-4</v>
      </c>
    </row>
    <row r="55" spans="1:10" ht="39.6" x14ac:dyDescent="0.25">
      <c r="A55" s="125" t="s">
        <v>140</v>
      </c>
      <c r="B55" s="23" t="s">
        <v>141</v>
      </c>
      <c r="C55" s="23" t="s">
        <v>36</v>
      </c>
      <c r="D55" s="23" t="s">
        <v>142</v>
      </c>
      <c r="E55" s="24" t="s">
        <v>93</v>
      </c>
      <c r="F55" s="3">
        <v>391.4</v>
      </c>
      <c r="G55" s="4">
        <v>13.76</v>
      </c>
      <c r="H55" s="4">
        <f>TRUNC(TRUNC(G55 * J12, 2) + G55, 2)</f>
        <v>16.579999999999998</v>
      </c>
      <c r="I55" s="4">
        <f t="shared" si="0"/>
        <v>6489.41</v>
      </c>
      <c r="J55" s="149">
        <f>I55 / J11</f>
        <v>2.4174184329469571E-3</v>
      </c>
    </row>
    <row r="56" spans="1:10" ht="26.4" x14ac:dyDescent="0.25">
      <c r="A56" s="125" t="s">
        <v>143</v>
      </c>
      <c r="B56" s="23" t="s">
        <v>144</v>
      </c>
      <c r="C56" s="23" t="s">
        <v>20</v>
      </c>
      <c r="D56" s="23" t="s">
        <v>145</v>
      </c>
      <c r="E56" s="24" t="s">
        <v>51</v>
      </c>
      <c r="F56" s="3">
        <v>17.399999999999999</v>
      </c>
      <c r="G56" s="4">
        <v>704.62</v>
      </c>
      <c r="H56" s="4">
        <f>TRUNC(TRUNC(G56 * J12, 2) + G56, 2)</f>
        <v>849.06</v>
      </c>
      <c r="I56" s="4">
        <f t="shared" si="0"/>
        <v>14773.64</v>
      </c>
      <c r="J56" s="149">
        <f>I56 / J11</f>
        <v>5.5034386265812273E-3</v>
      </c>
    </row>
    <row r="57" spans="1:10" ht="14.4" thickBot="1" x14ac:dyDescent="0.3">
      <c r="A57" s="129" t="s">
        <v>146</v>
      </c>
      <c r="B57" s="90" t="s">
        <v>122</v>
      </c>
      <c r="C57" s="90" t="s">
        <v>20</v>
      </c>
      <c r="D57" s="90" t="s">
        <v>123</v>
      </c>
      <c r="E57" s="91" t="s">
        <v>51</v>
      </c>
      <c r="F57" s="92">
        <v>17.399999999999999</v>
      </c>
      <c r="G57" s="93">
        <v>104.01</v>
      </c>
      <c r="H57" s="93">
        <f>TRUNC(TRUNC(G57 * J12, 2) + G57, 2)</f>
        <v>125.33</v>
      </c>
      <c r="I57" s="93">
        <f t="shared" si="0"/>
        <v>2180.7399999999998</v>
      </c>
      <c r="J57" s="153">
        <f>I57 / J11</f>
        <v>8.1236369307298298E-4</v>
      </c>
    </row>
    <row r="58" spans="1:10" ht="14.4" thickBot="1" x14ac:dyDescent="0.3">
      <c r="A58" s="42" t="s">
        <v>147</v>
      </c>
      <c r="B58" s="43" t="s">
        <v>13</v>
      </c>
      <c r="C58" s="43"/>
      <c r="D58" s="43" t="s">
        <v>148</v>
      </c>
      <c r="E58" s="86"/>
      <c r="F58" s="44">
        <v>1</v>
      </c>
      <c r="G58" s="44" t="s">
        <v>15</v>
      </c>
      <c r="H58" s="45">
        <f>I59 + I60 + I61 + I62 + I63 + I64 + I65 + I66 + I67 + I68</f>
        <v>155707.03</v>
      </c>
      <c r="I58" s="45">
        <f t="shared" si="0"/>
        <v>155707.03</v>
      </c>
      <c r="J58" s="46">
        <f>I58 / J11</f>
        <v>5.8003584988685387E-2</v>
      </c>
    </row>
    <row r="59" spans="1:10" ht="39.6" x14ac:dyDescent="0.25">
      <c r="A59" s="133" t="s">
        <v>149</v>
      </c>
      <c r="B59" s="7" t="s">
        <v>150</v>
      </c>
      <c r="C59" s="7" t="s">
        <v>36</v>
      </c>
      <c r="D59" s="7" t="s">
        <v>151</v>
      </c>
      <c r="E59" s="8" t="s">
        <v>26</v>
      </c>
      <c r="F59" s="11">
        <v>325.10000000000002</v>
      </c>
      <c r="G59" s="12">
        <v>207.02</v>
      </c>
      <c r="H59" s="12">
        <f>TRUNC(TRUNC(G59 * J12, 2) + G59, 2)</f>
        <v>249.45</v>
      </c>
      <c r="I59" s="12">
        <f t="shared" si="0"/>
        <v>81096.19</v>
      </c>
      <c r="J59" s="151">
        <f>I59 / J11</f>
        <v>3.0209745500402764E-2</v>
      </c>
    </row>
    <row r="60" spans="1:10" ht="39.6" x14ac:dyDescent="0.25">
      <c r="A60" s="125" t="s">
        <v>152</v>
      </c>
      <c r="B60" s="23" t="s">
        <v>153</v>
      </c>
      <c r="C60" s="23" t="s">
        <v>36</v>
      </c>
      <c r="D60" s="23" t="s">
        <v>154</v>
      </c>
      <c r="E60" s="24" t="s">
        <v>93</v>
      </c>
      <c r="F60" s="3">
        <v>18.7</v>
      </c>
      <c r="G60" s="4">
        <v>12.71</v>
      </c>
      <c r="H60" s="4">
        <f>TRUNC(TRUNC(G60 * J12, 2) + G60, 2)</f>
        <v>15.31</v>
      </c>
      <c r="I60" s="4">
        <f t="shared" si="0"/>
        <v>286.29000000000002</v>
      </c>
      <c r="J60" s="149">
        <f>I60 / J11</f>
        <v>1.066480193374104E-4</v>
      </c>
    </row>
    <row r="61" spans="1:10" ht="39.6" x14ac:dyDescent="0.25">
      <c r="A61" s="125" t="s">
        <v>155</v>
      </c>
      <c r="B61" s="23" t="s">
        <v>156</v>
      </c>
      <c r="C61" s="23" t="s">
        <v>36</v>
      </c>
      <c r="D61" s="23" t="s">
        <v>157</v>
      </c>
      <c r="E61" s="24" t="s">
        <v>93</v>
      </c>
      <c r="F61" s="3">
        <v>518.70000000000005</v>
      </c>
      <c r="G61" s="4">
        <v>11.74</v>
      </c>
      <c r="H61" s="4">
        <f>TRUNC(TRUNC(G61 * J12, 2) + G61, 2)</f>
        <v>14.14</v>
      </c>
      <c r="I61" s="4">
        <f t="shared" si="0"/>
        <v>7334.41</v>
      </c>
      <c r="J61" s="149">
        <f>I61 / J11</f>
        <v>2.732195673996633E-3</v>
      </c>
    </row>
    <row r="62" spans="1:10" ht="39.6" x14ac:dyDescent="0.25">
      <c r="A62" s="125" t="s">
        <v>158</v>
      </c>
      <c r="B62" s="23" t="s">
        <v>132</v>
      </c>
      <c r="C62" s="23" t="s">
        <v>36</v>
      </c>
      <c r="D62" s="23" t="s">
        <v>133</v>
      </c>
      <c r="E62" s="24" t="s">
        <v>93</v>
      </c>
      <c r="F62" s="3">
        <v>668.5</v>
      </c>
      <c r="G62" s="4">
        <v>10.37</v>
      </c>
      <c r="H62" s="4">
        <f>TRUNC(TRUNC(G62 * J12, 2) + G62, 2)</f>
        <v>12.49</v>
      </c>
      <c r="I62" s="4">
        <f t="shared" si="0"/>
        <v>8349.56</v>
      </c>
      <c r="J62" s="149">
        <f>I62 / J11</f>
        <v>3.110356758318028E-3</v>
      </c>
    </row>
    <row r="63" spans="1:10" ht="39.6" x14ac:dyDescent="0.25">
      <c r="A63" s="125" t="s">
        <v>159</v>
      </c>
      <c r="B63" s="23" t="s">
        <v>135</v>
      </c>
      <c r="C63" s="23" t="s">
        <v>36</v>
      </c>
      <c r="D63" s="23" t="s">
        <v>136</v>
      </c>
      <c r="E63" s="24" t="s">
        <v>93</v>
      </c>
      <c r="F63" s="3">
        <v>766</v>
      </c>
      <c r="G63" s="4">
        <v>8.65</v>
      </c>
      <c r="H63" s="4">
        <f>TRUNC(TRUNC(G63 * J12, 2) + G63, 2)</f>
        <v>10.42</v>
      </c>
      <c r="I63" s="4">
        <f t="shared" si="0"/>
        <v>7981.72</v>
      </c>
      <c r="J63" s="149">
        <f>I63 / J11</f>
        <v>2.9733299413384866E-3</v>
      </c>
    </row>
    <row r="64" spans="1:10" ht="39.6" x14ac:dyDescent="0.25">
      <c r="A64" s="125" t="s">
        <v>160</v>
      </c>
      <c r="B64" s="23" t="s">
        <v>138</v>
      </c>
      <c r="C64" s="23" t="s">
        <v>36</v>
      </c>
      <c r="D64" s="23" t="s">
        <v>139</v>
      </c>
      <c r="E64" s="24" t="s">
        <v>93</v>
      </c>
      <c r="F64" s="3">
        <v>501.2</v>
      </c>
      <c r="G64" s="4">
        <v>8.31</v>
      </c>
      <c r="H64" s="4">
        <f>TRUNC(TRUNC(G64 * J12, 2) + G64, 2)</f>
        <v>10.01</v>
      </c>
      <c r="I64" s="4">
        <f t="shared" si="0"/>
        <v>5017.01</v>
      </c>
      <c r="J64" s="149">
        <f>I64 / J11</f>
        <v>1.8689237468859595E-3</v>
      </c>
    </row>
    <row r="65" spans="1:10" ht="39.6" x14ac:dyDescent="0.25">
      <c r="A65" s="125" t="s">
        <v>161</v>
      </c>
      <c r="B65" s="23" t="s">
        <v>162</v>
      </c>
      <c r="C65" s="23" t="s">
        <v>36</v>
      </c>
      <c r="D65" s="23" t="s">
        <v>163</v>
      </c>
      <c r="E65" s="24" t="s">
        <v>93</v>
      </c>
      <c r="F65" s="3">
        <v>93.4</v>
      </c>
      <c r="G65" s="4">
        <v>9.42</v>
      </c>
      <c r="H65" s="4">
        <f>TRUNC(TRUNC(G65 * J12, 2) + G65, 2)</f>
        <v>11.35</v>
      </c>
      <c r="I65" s="4">
        <f t="shared" si="0"/>
        <v>1060.0899999999999</v>
      </c>
      <c r="J65" s="149">
        <f>I65 / J11</f>
        <v>3.9490201830100728E-4</v>
      </c>
    </row>
    <row r="66" spans="1:10" ht="39.6" x14ac:dyDescent="0.25">
      <c r="A66" s="125" t="s">
        <v>164</v>
      </c>
      <c r="B66" s="23" t="s">
        <v>141</v>
      </c>
      <c r="C66" s="23" t="s">
        <v>36</v>
      </c>
      <c r="D66" s="23" t="s">
        <v>142</v>
      </c>
      <c r="E66" s="24" t="s">
        <v>93</v>
      </c>
      <c r="F66" s="3">
        <v>519.20000000000005</v>
      </c>
      <c r="G66" s="4">
        <v>13.76</v>
      </c>
      <c r="H66" s="4">
        <f>TRUNC(TRUNC(G66 * J12, 2) + G66, 2)</f>
        <v>16.579999999999998</v>
      </c>
      <c r="I66" s="4">
        <f t="shared" si="0"/>
        <v>8608.33</v>
      </c>
      <c r="J66" s="149">
        <f>I66 / J11</f>
        <v>3.2067530975682349E-3</v>
      </c>
    </row>
    <row r="67" spans="1:10" ht="39.6" x14ac:dyDescent="0.25">
      <c r="A67" s="125" t="s">
        <v>165</v>
      </c>
      <c r="B67" s="23" t="s">
        <v>166</v>
      </c>
      <c r="C67" s="23" t="s">
        <v>20</v>
      </c>
      <c r="D67" s="23" t="s">
        <v>167</v>
      </c>
      <c r="E67" s="24" t="s">
        <v>51</v>
      </c>
      <c r="F67" s="3">
        <v>36.9</v>
      </c>
      <c r="G67" s="4">
        <v>705.03</v>
      </c>
      <c r="H67" s="4">
        <f>TRUNC(TRUNC(G67 * J12, 2) + G67, 2)</f>
        <v>849.56</v>
      </c>
      <c r="I67" s="4">
        <f t="shared" si="0"/>
        <v>31348.76</v>
      </c>
      <c r="J67" s="149">
        <f>I67 / J11</f>
        <v>1.1677959980033662E-2</v>
      </c>
    </row>
    <row r="68" spans="1:10" ht="14.4" thickBot="1" x14ac:dyDescent="0.3">
      <c r="A68" s="129" t="s">
        <v>168</v>
      </c>
      <c r="B68" s="90" t="s">
        <v>122</v>
      </c>
      <c r="C68" s="90" t="s">
        <v>20</v>
      </c>
      <c r="D68" s="90" t="s">
        <v>123</v>
      </c>
      <c r="E68" s="91" t="s">
        <v>51</v>
      </c>
      <c r="F68" s="92">
        <v>36.9</v>
      </c>
      <c r="G68" s="93">
        <v>104.01</v>
      </c>
      <c r="H68" s="93">
        <f>TRUNC(TRUNC(G68 * J12, 2) + G68, 2)</f>
        <v>125.33</v>
      </c>
      <c r="I68" s="93">
        <f t="shared" si="0"/>
        <v>4624.67</v>
      </c>
      <c r="J68" s="153">
        <f>I68 / J11</f>
        <v>1.7227702525032021E-3</v>
      </c>
    </row>
    <row r="69" spans="1:10" ht="14.4" thickBot="1" x14ac:dyDescent="0.3">
      <c r="A69" s="42" t="s">
        <v>169</v>
      </c>
      <c r="B69" s="43" t="s">
        <v>13</v>
      </c>
      <c r="C69" s="43"/>
      <c r="D69" s="43" t="s">
        <v>170</v>
      </c>
      <c r="E69" s="86"/>
      <c r="F69" s="44">
        <v>1</v>
      </c>
      <c r="G69" s="44" t="s">
        <v>15</v>
      </c>
      <c r="H69" s="45">
        <f>I70 + I71 + I72 + I73 + I74 + I75 + I76 + I77 + I78 + I79 + I80</f>
        <v>187271.80000000002</v>
      </c>
      <c r="I69" s="45">
        <f t="shared" si="0"/>
        <v>187271.8</v>
      </c>
      <c r="J69" s="46">
        <f>I69 / J11</f>
        <v>6.976201246201981E-2</v>
      </c>
    </row>
    <row r="70" spans="1:10" ht="39.6" x14ac:dyDescent="0.25">
      <c r="A70" s="133" t="s">
        <v>171</v>
      </c>
      <c r="B70" s="7" t="s">
        <v>172</v>
      </c>
      <c r="C70" s="7" t="s">
        <v>36</v>
      </c>
      <c r="D70" s="7" t="s">
        <v>173</v>
      </c>
      <c r="E70" s="8" t="s">
        <v>26</v>
      </c>
      <c r="F70" s="11">
        <v>60.6</v>
      </c>
      <c r="G70" s="12">
        <v>85.6</v>
      </c>
      <c r="H70" s="12">
        <f>TRUNC(TRUNC(G70 * J12, 2) + G70, 2)</f>
        <v>103.14</v>
      </c>
      <c r="I70" s="12">
        <f t="shared" si="0"/>
        <v>6250.28</v>
      </c>
      <c r="J70" s="151">
        <f>I70 / J11</f>
        <v>2.328338336317124E-3</v>
      </c>
    </row>
    <row r="71" spans="1:10" ht="26.4" x14ac:dyDescent="0.25">
      <c r="A71" s="125" t="s">
        <v>174</v>
      </c>
      <c r="B71" s="23" t="s">
        <v>175</v>
      </c>
      <c r="C71" s="23" t="s">
        <v>36</v>
      </c>
      <c r="D71" s="23" t="s">
        <v>176</v>
      </c>
      <c r="E71" s="24" t="s">
        <v>93</v>
      </c>
      <c r="F71" s="3">
        <v>352.8</v>
      </c>
      <c r="G71" s="4">
        <v>13.16</v>
      </c>
      <c r="H71" s="4">
        <f>TRUNC(TRUNC(G71 * J12, 2) + G71, 2)</f>
        <v>15.85</v>
      </c>
      <c r="I71" s="4">
        <f t="shared" si="0"/>
        <v>5591.88</v>
      </c>
      <c r="J71" s="149">
        <f>I71 / J11</f>
        <v>2.0830728505098969E-3</v>
      </c>
    </row>
    <row r="72" spans="1:10" ht="26.4" x14ac:dyDescent="0.25">
      <c r="A72" s="125" t="s">
        <v>177</v>
      </c>
      <c r="B72" s="23" t="s">
        <v>178</v>
      </c>
      <c r="C72" s="23" t="s">
        <v>36</v>
      </c>
      <c r="D72" s="23" t="s">
        <v>179</v>
      </c>
      <c r="E72" s="24" t="s">
        <v>93</v>
      </c>
      <c r="F72" s="3">
        <v>546</v>
      </c>
      <c r="G72" s="4">
        <v>12.13</v>
      </c>
      <c r="H72" s="4">
        <f>TRUNC(TRUNC(G72 * J12, 2) + G72, 2)</f>
        <v>14.61</v>
      </c>
      <c r="I72" s="4">
        <f t="shared" si="0"/>
        <v>7977.06</v>
      </c>
      <c r="J72" s="149">
        <f>I72 / J11</f>
        <v>2.9715940100446506E-3</v>
      </c>
    </row>
    <row r="73" spans="1:10" ht="26.4" x14ac:dyDescent="0.25">
      <c r="A73" s="125" t="s">
        <v>180</v>
      </c>
      <c r="B73" s="23" t="s">
        <v>181</v>
      </c>
      <c r="C73" s="23" t="s">
        <v>36</v>
      </c>
      <c r="D73" s="23" t="s">
        <v>182</v>
      </c>
      <c r="E73" s="24" t="s">
        <v>93</v>
      </c>
      <c r="F73" s="3">
        <v>167.4</v>
      </c>
      <c r="G73" s="4">
        <v>11.2</v>
      </c>
      <c r="H73" s="4">
        <f>TRUNC(TRUNC(G73 * J12, 2) + G73, 2)</f>
        <v>13.49</v>
      </c>
      <c r="I73" s="4">
        <f t="shared" si="0"/>
        <v>2258.2199999999998</v>
      </c>
      <c r="J73" s="149">
        <f>I73 / J11</f>
        <v>8.4122634471384562E-4</v>
      </c>
    </row>
    <row r="74" spans="1:10" ht="26.4" x14ac:dyDescent="0.25">
      <c r="A74" s="125" t="s">
        <v>183</v>
      </c>
      <c r="B74" s="23" t="s">
        <v>184</v>
      </c>
      <c r="C74" s="23" t="s">
        <v>36</v>
      </c>
      <c r="D74" s="23" t="s">
        <v>185</v>
      </c>
      <c r="E74" s="24" t="s">
        <v>93</v>
      </c>
      <c r="F74" s="3">
        <v>197.5</v>
      </c>
      <c r="G74" s="4">
        <v>9.8800000000000008</v>
      </c>
      <c r="H74" s="4">
        <f>TRUNC(TRUNC(G74 * J12, 2) + G74, 2)</f>
        <v>11.9</v>
      </c>
      <c r="I74" s="4">
        <f t="shared" si="0"/>
        <v>2350.25</v>
      </c>
      <c r="J74" s="149">
        <f>I74 / J11</f>
        <v>8.7550912517988318E-4</v>
      </c>
    </row>
    <row r="75" spans="1:10" ht="26.4" x14ac:dyDescent="0.25">
      <c r="A75" s="125" t="s">
        <v>186</v>
      </c>
      <c r="B75" s="23" t="s">
        <v>187</v>
      </c>
      <c r="C75" s="23" t="s">
        <v>36</v>
      </c>
      <c r="D75" s="23" t="s">
        <v>188</v>
      </c>
      <c r="E75" s="24" t="s">
        <v>93</v>
      </c>
      <c r="F75" s="3">
        <v>5.9</v>
      </c>
      <c r="G75" s="4">
        <v>8.2100000000000009</v>
      </c>
      <c r="H75" s="4">
        <f>TRUNC(TRUNC(G75 * J12, 2) + G75, 2)</f>
        <v>9.89</v>
      </c>
      <c r="I75" s="4">
        <f t="shared" si="0"/>
        <v>58.35</v>
      </c>
      <c r="J75" s="149">
        <f>I75 / J11</f>
        <v>2.1736392917453968E-5</v>
      </c>
    </row>
    <row r="76" spans="1:10" ht="39.6" x14ac:dyDescent="0.25">
      <c r="A76" s="125" t="s">
        <v>189</v>
      </c>
      <c r="B76" s="23" t="s">
        <v>166</v>
      </c>
      <c r="C76" s="23" t="s">
        <v>20</v>
      </c>
      <c r="D76" s="23" t="s">
        <v>167</v>
      </c>
      <c r="E76" s="24" t="s">
        <v>51</v>
      </c>
      <c r="F76" s="3">
        <v>42.8</v>
      </c>
      <c r="G76" s="4">
        <v>705.03</v>
      </c>
      <c r="H76" s="4">
        <f>TRUNC(TRUNC(G76 * J12, 2) + G76, 2)</f>
        <v>849.56</v>
      </c>
      <c r="I76" s="4">
        <f t="shared" si="0"/>
        <v>36361.160000000003</v>
      </c>
      <c r="J76" s="149">
        <f>I76 / J11</f>
        <v>1.3545166421498039E-2</v>
      </c>
    </row>
    <row r="77" spans="1:10" x14ac:dyDescent="0.25">
      <c r="A77" s="125" t="s">
        <v>190</v>
      </c>
      <c r="B77" s="23" t="s">
        <v>122</v>
      </c>
      <c r="C77" s="23" t="s">
        <v>20</v>
      </c>
      <c r="D77" s="23" t="s">
        <v>123</v>
      </c>
      <c r="E77" s="24" t="s">
        <v>51</v>
      </c>
      <c r="F77" s="3">
        <v>42.8</v>
      </c>
      <c r="G77" s="4">
        <v>104.01</v>
      </c>
      <c r="H77" s="4">
        <f>TRUNC(TRUNC(G77 * J12, 2) + G77, 2)</f>
        <v>125.33</v>
      </c>
      <c r="I77" s="4">
        <f t="shared" si="0"/>
        <v>5364.12</v>
      </c>
      <c r="J77" s="149">
        <f>I77 / J11</f>
        <v>1.9982282772300457E-3</v>
      </c>
    </row>
    <row r="78" spans="1:10" ht="26.4" x14ac:dyDescent="0.25">
      <c r="A78" s="125" t="s">
        <v>191</v>
      </c>
      <c r="B78" s="23" t="s">
        <v>192</v>
      </c>
      <c r="C78" s="23" t="s">
        <v>20</v>
      </c>
      <c r="D78" s="23" t="s">
        <v>193</v>
      </c>
      <c r="E78" s="24" t="s">
        <v>26</v>
      </c>
      <c r="F78" s="3">
        <v>415.88</v>
      </c>
      <c r="G78" s="4">
        <v>118.83</v>
      </c>
      <c r="H78" s="4">
        <f>TRUNC(TRUNC(G78 * J12, 2) + G78, 2)</f>
        <v>143.19</v>
      </c>
      <c r="I78" s="4">
        <f t="shared" ref="I78:I141" si="1">TRUNC(F78 * H78,2)</f>
        <v>59549.85</v>
      </c>
      <c r="J78" s="149">
        <f>I78 / J11</f>
        <v>2.2183357973872254E-2</v>
      </c>
    </row>
    <row r="79" spans="1:10" ht="39.6" x14ac:dyDescent="0.25">
      <c r="A79" s="125" t="s">
        <v>194</v>
      </c>
      <c r="B79" s="23" t="s">
        <v>195</v>
      </c>
      <c r="C79" s="23" t="s">
        <v>20</v>
      </c>
      <c r="D79" s="23" t="s">
        <v>196</v>
      </c>
      <c r="E79" s="24" t="s">
        <v>26</v>
      </c>
      <c r="F79" s="3">
        <v>486.58</v>
      </c>
      <c r="G79" s="4">
        <v>16.54</v>
      </c>
      <c r="H79" s="4">
        <f>TRUNC(TRUNC(G79 * J12, 2) + G79, 2)</f>
        <v>19.93</v>
      </c>
      <c r="I79" s="4">
        <f t="shared" si="1"/>
        <v>9697.5300000000007</v>
      </c>
      <c r="J79" s="149">
        <f>I79 / J11</f>
        <v>3.6124990986940424E-3</v>
      </c>
    </row>
    <row r="80" spans="1:10" ht="40.200000000000003" thickBot="1" x14ac:dyDescent="0.3">
      <c r="A80" s="129" t="s">
        <v>197</v>
      </c>
      <c r="B80" s="90" t="s">
        <v>198</v>
      </c>
      <c r="C80" s="90" t="s">
        <v>36</v>
      </c>
      <c r="D80" s="90" t="s">
        <v>199</v>
      </c>
      <c r="E80" s="91" t="s">
        <v>51</v>
      </c>
      <c r="F80" s="92">
        <v>1393.2</v>
      </c>
      <c r="G80" s="93">
        <v>30.87</v>
      </c>
      <c r="H80" s="93">
        <f>TRUNC(TRUNC(G80 * J12, 2) + G80, 2)</f>
        <v>37.19</v>
      </c>
      <c r="I80" s="93">
        <f t="shared" si="1"/>
        <v>51813.1</v>
      </c>
      <c r="J80" s="153">
        <f>I80 / J11</f>
        <v>1.9301283631042571E-2</v>
      </c>
    </row>
    <row r="81" spans="1:10" ht="14.4" thickBot="1" x14ac:dyDescent="0.3">
      <c r="A81" s="42" t="s">
        <v>200</v>
      </c>
      <c r="B81" s="43" t="s">
        <v>13</v>
      </c>
      <c r="C81" s="43"/>
      <c r="D81" s="43" t="s">
        <v>201</v>
      </c>
      <c r="E81" s="86"/>
      <c r="F81" s="44">
        <v>1</v>
      </c>
      <c r="G81" s="44" t="s">
        <v>15</v>
      </c>
      <c r="H81" s="45">
        <f>I82 + I89 + I94</f>
        <v>230459.32</v>
      </c>
      <c r="I81" s="45">
        <f t="shared" si="1"/>
        <v>230459.32</v>
      </c>
      <c r="J81" s="46">
        <f>I81 / J11</f>
        <v>8.5850117069567397E-2</v>
      </c>
    </row>
    <row r="82" spans="1:10" ht="14.4" thickBot="1" x14ac:dyDescent="0.3">
      <c r="A82" s="42" t="s">
        <v>202</v>
      </c>
      <c r="B82" s="43" t="s">
        <v>13</v>
      </c>
      <c r="C82" s="43"/>
      <c r="D82" s="43" t="s">
        <v>203</v>
      </c>
      <c r="E82" s="86"/>
      <c r="F82" s="44">
        <v>1</v>
      </c>
      <c r="G82" s="44" t="s">
        <v>15</v>
      </c>
      <c r="H82" s="45">
        <f>I83 + I84 + I85 + I86 + I87 + I88</f>
        <v>154157.17000000001</v>
      </c>
      <c r="I82" s="45">
        <f t="shared" si="1"/>
        <v>154157.17000000001</v>
      </c>
      <c r="J82" s="46">
        <f>I82 / J11</f>
        <v>5.7426235101332435E-2</v>
      </c>
    </row>
    <row r="83" spans="1:10" ht="39.6" x14ac:dyDescent="0.25">
      <c r="A83" s="133" t="s">
        <v>204</v>
      </c>
      <c r="B83" s="7" t="s">
        <v>205</v>
      </c>
      <c r="C83" s="7" t="s">
        <v>36</v>
      </c>
      <c r="D83" s="7" t="s">
        <v>206</v>
      </c>
      <c r="E83" s="8" t="s">
        <v>26</v>
      </c>
      <c r="F83" s="11">
        <v>11.17</v>
      </c>
      <c r="G83" s="12">
        <v>55.13</v>
      </c>
      <c r="H83" s="12">
        <f>TRUNC(TRUNC(G83 * J12, 2) + G83, 2)</f>
        <v>66.430000000000007</v>
      </c>
      <c r="I83" s="12">
        <f t="shared" si="1"/>
        <v>742.02</v>
      </c>
      <c r="J83" s="151">
        <f>I83 / J11</f>
        <v>2.7641539456056886E-4</v>
      </c>
    </row>
    <row r="84" spans="1:10" ht="39.6" x14ac:dyDescent="0.25">
      <c r="A84" s="125" t="s">
        <v>207</v>
      </c>
      <c r="B84" s="23" t="s">
        <v>208</v>
      </c>
      <c r="C84" s="23" t="s">
        <v>36</v>
      </c>
      <c r="D84" s="23" t="s">
        <v>209</v>
      </c>
      <c r="E84" s="24" t="s">
        <v>26</v>
      </c>
      <c r="F84" s="3">
        <v>1009.97</v>
      </c>
      <c r="G84" s="4">
        <v>73.84</v>
      </c>
      <c r="H84" s="4">
        <f>TRUNC(TRUNC(G84 * J12, 2) + G84, 2)</f>
        <v>88.97</v>
      </c>
      <c r="I84" s="4">
        <f t="shared" si="1"/>
        <v>89857.03</v>
      </c>
      <c r="J84" s="149">
        <f>I84 / J11</f>
        <v>3.3473311233512403E-2</v>
      </c>
    </row>
    <row r="85" spans="1:10" ht="26.4" x14ac:dyDescent="0.25">
      <c r="A85" s="125" t="s">
        <v>210</v>
      </c>
      <c r="B85" s="23" t="s">
        <v>211</v>
      </c>
      <c r="C85" s="23" t="s">
        <v>20</v>
      </c>
      <c r="D85" s="23" t="s">
        <v>212</v>
      </c>
      <c r="E85" s="24" t="s">
        <v>26</v>
      </c>
      <c r="F85" s="3">
        <v>137.80000000000001</v>
      </c>
      <c r="G85" s="4">
        <v>234.13</v>
      </c>
      <c r="H85" s="4">
        <f>TRUNC(TRUNC(G85 * J12, 2) + G85, 2)</f>
        <v>282.12</v>
      </c>
      <c r="I85" s="4">
        <f t="shared" si="1"/>
        <v>38876.129999999997</v>
      </c>
      <c r="J85" s="149">
        <f>I85 / J11</f>
        <v>1.448203662022313E-2</v>
      </c>
    </row>
    <row r="86" spans="1:10" ht="26.4" x14ac:dyDescent="0.25">
      <c r="A86" s="125" t="s">
        <v>213</v>
      </c>
      <c r="B86" s="23" t="s">
        <v>214</v>
      </c>
      <c r="C86" s="23" t="s">
        <v>36</v>
      </c>
      <c r="D86" s="23" t="s">
        <v>215</v>
      </c>
      <c r="E86" s="24" t="s">
        <v>77</v>
      </c>
      <c r="F86" s="3">
        <v>134.25</v>
      </c>
      <c r="G86" s="4">
        <v>75.05</v>
      </c>
      <c r="H86" s="4">
        <f>TRUNC(TRUNC(G86 * J12, 2) + G86, 2)</f>
        <v>90.43</v>
      </c>
      <c r="I86" s="4">
        <f t="shared" si="1"/>
        <v>12140.22</v>
      </c>
      <c r="J86" s="149">
        <f>I86 / J11</f>
        <v>4.5224437364924245E-3</v>
      </c>
    </row>
    <row r="87" spans="1:10" ht="26.4" x14ac:dyDescent="0.25">
      <c r="A87" s="125" t="s">
        <v>216</v>
      </c>
      <c r="B87" s="23" t="s">
        <v>217</v>
      </c>
      <c r="C87" s="23" t="s">
        <v>36</v>
      </c>
      <c r="D87" s="23" t="s">
        <v>218</v>
      </c>
      <c r="E87" s="24" t="s">
        <v>77</v>
      </c>
      <c r="F87" s="3">
        <v>86.3</v>
      </c>
      <c r="G87" s="4">
        <v>53.16</v>
      </c>
      <c r="H87" s="4">
        <f>TRUNC(TRUNC(G87 * J12, 2) + G87, 2)</f>
        <v>64.05</v>
      </c>
      <c r="I87" s="4">
        <f t="shared" si="1"/>
        <v>5527.51</v>
      </c>
      <c r="J87" s="149">
        <f>I87 / J11</f>
        <v>2.0590939025733673E-3</v>
      </c>
    </row>
    <row r="88" spans="1:10" ht="27" thickBot="1" x14ac:dyDescent="0.3">
      <c r="A88" s="129" t="s">
        <v>219</v>
      </c>
      <c r="B88" s="90" t="s">
        <v>220</v>
      </c>
      <c r="C88" s="90" t="s">
        <v>36</v>
      </c>
      <c r="D88" s="90" t="s">
        <v>221</v>
      </c>
      <c r="E88" s="91" t="s">
        <v>77</v>
      </c>
      <c r="F88" s="92">
        <v>451.95</v>
      </c>
      <c r="G88" s="93">
        <v>12.88</v>
      </c>
      <c r="H88" s="93">
        <f>TRUNC(TRUNC(G88 * J12, 2) + G88, 2)</f>
        <v>15.52</v>
      </c>
      <c r="I88" s="93">
        <f t="shared" si="1"/>
        <v>7014.26</v>
      </c>
      <c r="J88" s="153">
        <f>I88 / J11</f>
        <v>2.6129342139705343E-3</v>
      </c>
    </row>
    <row r="89" spans="1:10" ht="14.4" thickBot="1" x14ac:dyDescent="0.3">
      <c r="A89" s="42" t="s">
        <v>222</v>
      </c>
      <c r="B89" s="43" t="s">
        <v>13</v>
      </c>
      <c r="C89" s="43"/>
      <c r="D89" s="43" t="s">
        <v>223</v>
      </c>
      <c r="E89" s="86"/>
      <c r="F89" s="44">
        <v>1</v>
      </c>
      <c r="G89" s="44" t="s">
        <v>15</v>
      </c>
      <c r="H89" s="45">
        <f>I90 + I91 + I92 + I93</f>
        <v>73689.440000000002</v>
      </c>
      <c r="I89" s="45">
        <f t="shared" si="1"/>
        <v>73689.440000000002</v>
      </c>
      <c r="J89" s="46">
        <f>I89 / J11</f>
        <v>2.7450601914432719E-2</v>
      </c>
    </row>
    <row r="90" spans="1:10" ht="52.8" x14ac:dyDescent="0.25">
      <c r="A90" s="133" t="s">
        <v>224</v>
      </c>
      <c r="B90" s="7" t="s">
        <v>225</v>
      </c>
      <c r="C90" s="7" t="s">
        <v>36</v>
      </c>
      <c r="D90" s="7" t="s">
        <v>226</v>
      </c>
      <c r="E90" s="8" t="s">
        <v>26</v>
      </c>
      <c r="F90" s="11">
        <v>50.01</v>
      </c>
      <c r="G90" s="12">
        <v>104.44</v>
      </c>
      <c r="H90" s="12">
        <f>TRUNC(TRUNC(G90 * J12, 2) + G90, 2)</f>
        <v>125.85</v>
      </c>
      <c r="I90" s="12">
        <f t="shared" si="1"/>
        <v>6293.75</v>
      </c>
      <c r="J90" s="151">
        <f>I90 / J11</f>
        <v>2.3445316696525434E-3</v>
      </c>
    </row>
    <row r="91" spans="1:10" ht="52.8" x14ac:dyDescent="0.25">
      <c r="A91" s="125" t="s">
        <v>227</v>
      </c>
      <c r="B91" s="23" t="s">
        <v>228</v>
      </c>
      <c r="C91" s="23" t="s">
        <v>20</v>
      </c>
      <c r="D91" s="23" t="s">
        <v>229</v>
      </c>
      <c r="E91" s="24" t="s">
        <v>26</v>
      </c>
      <c r="F91" s="3">
        <v>180.11</v>
      </c>
      <c r="G91" s="4">
        <v>117.41</v>
      </c>
      <c r="H91" s="4">
        <f>TRUNC(TRUNC(G91 * J12, 2) + G91, 2)</f>
        <v>141.47</v>
      </c>
      <c r="I91" s="4">
        <f t="shared" si="1"/>
        <v>25480.16</v>
      </c>
      <c r="J91" s="149">
        <f>I91 / J11</f>
        <v>9.4918041021352841E-3</v>
      </c>
    </row>
    <row r="92" spans="1:10" ht="52.8" x14ac:dyDescent="0.25">
      <c r="A92" s="125" t="s">
        <v>230</v>
      </c>
      <c r="B92" s="23" t="s">
        <v>231</v>
      </c>
      <c r="C92" s="23" t="s">
        <v>20</v>
      </c>
      <c r="D92" s="23" t="s">
        <v>232</v>
      </c>
      <c r="E92" s="24" t="s">
        <v>26</v>
      </c>
      <c r="F92" s="3">
        <v>114.28</v>
      </c>
      <c r="G92" s="4">
        <v>175.09</v>
      </c>
      <c r="H92" s="4">
        <f>TRUNC(TRUNC(G92 * J12, 2) + G92, 2)</f>
        <v>210.98</v>
      </c>
      <c r="I92" s="4">
        <f t="shared" si="1"/>
        <v>24110.79</v>
      </c>
      <c r="J92" s="149">
        <f>I92 / J11</f>
        <v>8.9816898884356455E-3</v>
      </c>
    </row>
    <row r="93" spans="1:10" ht="53.4" thickBot="1" x14ac:dyDescent="0.3">
      <c r="A93" s="129" t="s">
        <v>233</v>
      </c>
      <c r="B93" s="90" t="s">
        <v>234</v>
      </c>
      <c r="C93" s="90" t="s">
        <v>20</v>
      </c>
      <c r="D93" s="90" t="s">
        <v>235</v>
      </c>
      <c r="E93" s="91" t="s">
        <v>26</v>
      </c>
      <c r="F93" s="92">
        <v>78.569999999999993</v>
      </c>
      <c r="G93" s="93">
        <v>188.06</v>
      </c>
      <c r="H93" s="93">
        <f>TRUNC(TRUNC(G93 * J12, 2) + G93, 2)</f>
        <v>226.61</v>
      </c>
      <c r="I93" s="93">
        <f t="shared" si="1"/>
        <v>17804.740000000002</v>
      </c>
      <c r="J93" s="153">
        <f>I93 / J11</f>
        <v>6.6325762542092442E-3</v>
      </c>
    </row>
    <row r="94" spans="1:10" ht="14.4" thickBot="1" x14ac:dyDescent="0.3">
      <c r="A94" s="42" t="s">
        <v>236</v>
      </c>
      <c r="B94" s="43" t="s">
        <v>13</v>
      </c>
      <c r="C94" s="43"/>
      <c r="D94" s="43" t="s">
        <v>237</v>
      </c>
      <c r="E94" s="86"/>
      <c r="F94" s="44">
        <v>1</v>
      </c>
      <c r="G94" s="44" t="s">
        <v>15</v>
      </c>
      <c r="H94" s="45">
        <f>I95 + I96 + I97</f>
        <v>2612.71</v>
      </c>
      <c r="I94" s="45">
        <f t="shared" si="1"/>
        <v>2612.71</v>
      </c>
      <c r="J94" s="46">
        <f>I94 / J11</f>
        <v>9.7328005380224768E-4</v>
      </c>
    </row>
    <row r="95" spans="1:10" ht="26.4" x14ac:dyDescent="0.25">
      <c r="A95" s="133" t="s">
        <v>238</v>
      </c>
      <c r="B95" s="7" t="s">
        <v>239</v>
      </c>
      <c r="C95" s="7" t="s">
        <v>36</v>
      </c>
      <c r="D95" s="7" t="s">
        <v>240</v>
      </c>
      <c r="E95" s="8" t="s">
        <v>26</v>
      </c>
      <c r="F95" s="11">
        <v>0.4</v>
      </c>
      <c r="G95" s="12">
        <v>380.84</v>
      </c>
      <c r="H95" s="12">
        <f>TRUNC(TRUNC(G95 * J12, 2) + G95, 2)</f>
        <v>458.91</v>
      </c>
      <c r="I95" s="12">
        <f t="shared" si="1"/>
        <v>183.56</v>
      </c>
      <c r="J95" s="151">
        <f>I95 / J11</f>
        <v>6.8379302209560413E-5</v>
      </c>
    </row>
    <row r="96" spans="1:10" ht="26.4" x14ac:dyDescent="0.25">
      <c r="A96" s="125" t="s">
        <v>241</v>
      </c>
      <c r="B96" s="23" t="s">
        <v>242</v>
      </c>
      <c r="C96" s="23" t="s">
        <v>20</v>
      </c>
      <c r="D96" s="23" t="s">
        <v>243</v>
      </c>
      <c r="E96" s="24" t="s">
        <v>26</v>
      </c>
      <c r="F96" s="3">
        <v>13.96</v>
      </c>
      <c r="G96" s="4">
        <v>130</v>
      </c>
      <c r="H96" s="4">
        <f>TRUNC(TRUNC(G96 * J12, 2) + G96, 2)</f>
        <v>156.65</v>
      </c>
      <c r="I96" s="4">
        <f t="shared" si="1"/>
        <v>2186.83</v>
      </c>
      <c r="J96" s="149">
        <f>I96 / J11</f>
        <v>8.1463232431321097E-4</v>
      </c>
    </row>
    <row r="97" spans="1:10" ht="14.4" thickBot="1" x14ac:dyDescent="0.3">
      <c r="A97" s="129" t="s">
        <v>244</v>
      </c>
      <c r="B97" s="90" t="s">
        <v>245</v>
      </c>
      <c r="C97" s="90" t="s">
        <v>20</v>
      </c>
      <c r="D97" s="90" t="s">
        <v>246</v>
      </c>
      <c r="E97" s="91" t="s">
        <v>26</v>
      </c>
      <c r="F97" s="92">
        <v>1.58</v>
      </c>
      <c r="G97" s="93">
        <v>127.28</v>
      </c>
      <c r="H97" s="93">
        <f>TRUNC(TRUNC(G97 * J12, 2) + G97, 2)</f>
        <v>153.37</v>
      </c>
      <c r="I97" s="93">
        <f t="shared" si="1"/>
        <v>242.32</v>
      </c>
      <c r="J97" s="153">
        <f>I97 / J11</f>
        <v>9.0268427279476351E-5</v>
      </c>
    </row>
    <row r="98" spans="1:10" ht="14.4" thickBot="1" x14ac:dyDescent="0.3">
      <c r="A98" s="42" t="s">
        <v>247</v>
      </c>
      <c r="B98" s="43" t="s">
        <v>13</v>
      </c>
      <c r="C98" s="43"/>
      <c r="D98" s="43" t="s">
        <v>248</v>
      </c>
      <c r="E98" s="86"/>
      <c r="F98" s="44">
        <v>1</v>
      </c>
      <c r="G98" s="44" t="s">
        <v>15</v>
      </c>
      <c r="H98" s="45">
        <f>I99 + I103 + I106</f>
        <v>121650.84000000001</v>
      </c>
      <c r="I98" s="45">
        <f t="shared" si="1"/>
        <v>121650.84</v>
      </c>
      <c r="J98" s="46">
        <f>I98 / J11</f>
        <v>4.5317060102456307E-2</v>
      </c>
    </row>
    <row r="99" spans="1:10" ht="14.4" thickBot="1" x14ac:dyDescent="0.3">
      <c r="A99" s="42" t="s">
        <v>249</v>
      </c>
      <c r="B99" s="43" t="s">
        <v>13</v>
      </c>
      <c r="C99" s="43"/>
      <c r="D99" s="43" t="s">
        <v>125</v>
      </c>
      <c r="E99" s="86"/>
      <c r="F99" s="44">
        <v>1</v>
      </c>
      <c r="G99" s="44" t="s">
        <v>15</v>
      </c>
      <c r="H99" s="45">
        <f>I100 + I101 + I102</f>
        <v>63853.96</v>
      </c>
      <c r="I99" s="45">
        <f t="shared" si="1"/>
        <v>63853.96</v>
      </c>
      <c r="J99" s="46">
        <f>I99 / J11</f>
        <v>2.3786714034196896E-2</v>
      </c>
    </row>
    <row r="100" spans="1:10" ht="39.6" x14ac:dyDescent="0.25">
      <c r="A100" s="133" t="s">
        <v>250</v>
      </c>
      <c r="B100" s="7" t="s">
        <v>251</v>
      </c>
      <c r="C100" s="7" t="s">
        <v>20</v>
      </c>
      <c r="D100" s="7" t="s">
        <v>252</v>
      </c>
      <c r="E100" s="8" t="s">
        <v>93</v>
      </c>
      <c r="F100" s="11">
        <v>1345</v>
      </c>
      <c r="G100" s="12">
        <v>19.420000000000002</v>
      </c>
      <c r="H100" s="12">
        <f>TRUNC(TRUNC(G100 * J12, 2) + G100, 2)</f>
        <v>23.4</v>
      </c>
      <c r="I100" s="12">
        <f t="shared" si="1"/>
        <v>31473</v>
      </c>
      <c r="J100" s="151">
        <f>I100 / J11</f>
        <v>1.1724241547404091E-2</v>
      </c>
    </row>
    <row r="101" spans="1:10" ht="66" x14ac:dyDescent="0.25">
      <c r="A101" s="125" t="s">
        <v>253</v>
      </c>
      <c r="B101" s="23" t="s">
        <v>254</v>
      </c>
      <c r="C101" s="23" t="s">
        <v>36</v>
      </c>
      <c r="D101" s="23" t="s">
        <v>255</v>
      </c>
      <c r="E101" s="24" t="s">
        <v>26</v>
      </c>
      <c r="F101" s="3">
        <v>459.5</v>
      </c>
      <c r="G101" s="4">
        <v>29.19</v>
      </c>
      <c r="H101" s="4">
        <f>TRUNC(TRUNC(G101 * J12, 2) + G101, 2)</f>
        <v>35.17</v>
      </c>
      <c r="I101" s="4">
        <f t="shared" si="1"/>
        <v>16160.61</v>
      </c>
      <c r="J101" s="149">
        <f>I101 / J11</f>
        <v>6.0201091473133812E-3</v>
      </c>
    </row>
    <row r="102" spans="1:10" ht="53.4" thickBot="1" x14ac:dyDescent="0.3">
      <c r="A102" s="129" t="s">
        <v>256</v>
      </c>
      <c r="B102" s="90" t="s">
        <v>257</v>
      </c>
      <c r="C102" s="90" t="s">
        <v>36</v>
      </c>
      <c r="D102" s="90" t="s">
        <v>258</v>
      </c>
      <c r="E102" s="91" t="s">
        <v>26</v>
      </c>
      <c r="F102" s="92">
        <v>459.5</v>
      </c>
      <c r="G102" s="93">
        <v>29.3</v>
      </c>
      <c r="H102" s="93">
        <f>TRUNC(TRUNC(G102 * J12, 2) + G102, 2)</f>
        <v>35.299999999999997</v>
      </c>
      <c r="I102" s="93">
        <f t="shared" si="1"/>
        <v>16220.35</v>
      </c>
      <c r="J102" s="153">
        <f>I102 / J11</f>
        <v>6.0423633394794249E-3</v>
      </c>
    </row>
    <row r="103" spans="1:10" ht="14.4" thickBot="1" x14ac:dyDescent="0.3">
      <c r="A103" s="42" t="s">
        <v>259</v>
      </c>
      <c r="B103" s="43" t="s">
        <v>13</v>
      </c>
      <c r="C103" s="43"/>
      <c r="D103" s="43" t="s">
        <v>260</v>
      </c>
      <c r="E103" s="86"/>
      <c r="F103" s="44">
        <v>1</v>
      </c>
      <c r="G103" s="44" t="s">
        <v>15</v>
      </c>
      <c r="H103" s="45">
        <f>I104 + I105</f>
        <v>33493.799999999996</v>
      </c>
      <c r="I103" s="45">
        <f t="shared" si="1"/>
        <v>33493.800000000003</v>
      </c>
      <c r="J103" s="46">
        <f>I103 / J11</f>
        <v>1.2477024800319104E-2</v>
      </c>
    </row>
    <row r="104" spans="1:10" ht="52.8" x14ac:dyDescent="0.25">
      <c r="A104" s="133" t="s">
        <v>261</v>
      </c>
      <c r="B104" s="7" t="s">
        <v>262</v>
      </c>
      <c r="C104" s="7" t="s">
        <v>36</v>
      </c>
      <c r="D104" s="7" t="s">
        <v>263</v>
      </c>
      <c r="E104" s="8" t="s">
        <v>26</v>
      </c>
      <c r="F104" s="11">
        <v>459.5</v>
      </c>
      <c r="G104" s="12">
        <v>54.57</v>
      </c>
      <c r="H104" s="12">
        <f>TRUNC(TRUNC(G104 * J12, 2) + G104, 2)</f>
        <v>65.75</v>
      </c>
      <c r="I104" s="12">
        <f t="shared" si="1"/>
        <v>30212.12</v>
      </c>
      <c r="J104" s="151">
        <f>I104 / J11</f>
        <v>1.1254541751315669E-2</v>
      </c>
    </row>
    <row r="105" spans="1:10" ht="14.4" thickBot="1" x14ac:dyDescent="0.3">
      <c r="A105" s="129" t="s">
        <v>264</v>
      </c>
      <c r="B105" s="90" t="s">
        <v>265</v>
      </c>
      <c r="C105" s="90" t="s">
        <v>20</v>
      </c>
      <c r="D105" s="90" t="s">
        <v>266</v>
      </c>
      <c r="E105" s="91" t="s">
        <v>26</v>
      </c>
      <c r="F105" s="92">
        <v>34.409999999999997</v>
      </c>
      <c r="G105" s="93">
        <v>79.150000000000006</v>
      </c>
      <c r="H105" s="93">
        <f>TRUNC(TRUNC(G105 * J12, 2) + G105, 2)</f>
        <v>95.37</v>
      </c>
      <c r="I105" s="93">
        <f t="shared" si="1"/>
        <v>3281.68</v>
      </c>
      <c r="J105" s="153">
        <f>I105 / J11</f>
        <v>1.2224830490034334E-3</v>
      </c>
    </row>
    <row r="106" spans="1:10" ht="14.4" thickBot="1" x14ac:dyDescent="0.3">
      <c r="A106" s="42" t="s">
        <v>267</v>
      </c>
      <c r="B106" s="43" t="s">
        <v>13</v>
      </c>
      <c r="C106" s="43"/>
      <c r="D106" s="43" t="s">
        <v>268</v>
      </c>
      <c r="E106" s="86"/>
      <c r="F106" s="44">
        <v>1</v>
      </c>
      <c r="G106" s="44" t="s">
        <v>15</v>
      </c>
      <c r="H106" s="45">
        <f>I107 + I108 + I109</f>
        <v>24303.08</v>
      </c>
      <c r="I106" s="45">
        <f t="shared" si="1"/>
        <v>24303.08</v>
      </c>
      <c r="J106" s="46">
        <f>I106 / J11</f>
        <v>9.0533212679403119E-3</v>
      </c>
    </row>
    <row r="107" spans="1:10" ht="39.6" x14ac:dyDescent="0.25">
      <c r="A107" s="133" t="s">
        <v>269</v>
      </c>
      <c r="B107" s="7" t="s">
        <v>270</v>
      </c>
      <c r="C107" s="7" t="s">
        <v>36</v>
      </c>
      <c r="D107" s="7" t="s">
        <v>271</v>
      </c>
      <c r="E107" s="8" t="s">
        <v>77</v>
      </c>
      <c r="F107" s="11">
        <v>90.1</v>
      </c>
      <c r="G107" s="12">
        <v>146.57</v>
      </c>
      <c r="H107" s="12">
        <f>TRUNC(TRUNC(G107 * J12, 2) + G107, 2)</f>
        <v>176.61</v>
      </c>
      <c r="I107" s="12">
        <f t="shared" si="1"/>
        <v>15912.56</v>
      </c>
      <c r="J107" s="151">
        <f>I107 / J11</f>
        <v>5.9277061950738863E-3</v>
      </c>
    </row>
    <row r="108" spans="1:10" ht="26.4" x14ac:dyDescent="0.25">
      <c r="A108" s="125" t="s">
        <v>272</v>
      </c>
      <c r="B108" s="23" t="s">
        <v>273</v>
      </c>
      <c r="C108" s="23" t="s">
        <v>36</v>
      </c>
      <c r="D108" s="23" t="s">
        <v>274</v>
      </c>
      <c r="E108" s="24" t="s">
        <v>77</v>
      </c>
      <c r="F108" s="3">
        <v>76.680000000000007</v>
      </c>
      <c r="G108" s="4">
        <v>46.44</v>
      </c>
      <c r="H108" s="4">
        <f>TRUNC(TRUNC(G108 * J12, 2) + G108, 2)</f>
        <v>55.96</v>
      </c>
      <c r="I108" s="4">
        <f t="shared" si="1"/>
        <v>4291.01</v>
      </c>
      <c r="J108" s="149">
        <f>I108 / J11</f>
        <v>1.5984760817947584E-3</v>
      </c>
    </row>
    <row r="109" spans="1:10" ht="27" thickBot="1" x14ac:dyDescent="0.3">
      <c r="A109" s="129" t="s">
        <v>275</v>
      </c>
      <c r="B109" s="90" t="s">
        <v>276</v>
      </c>
      <c r="C109" s="90" t="s">
        <v>36</v>
      </c>
      <c r="D109" s="90" t="s">
        <v>277</v>
      </c>
      <c r="E109" s="91" t="s">
        <v>77</v>
      </c>
      <c r="F109" s="92">
        <v>33.4</v>
      </c>
      <c r="G109" s="93">
        <v>101.86</v>
      </c>
      <c r="H109" s="93">
        <f>TRUNC(TRUNC(G109 * J12, 2) + G109, 2)</f>
        <v>122.74</v>
      </c>
      <c r="I109" s="93">
        <f t="shared" si="1"/>
        <v>4099.51</v>
      </c>
      <c r="J109" s="153">
        <f>I109 / J11</f>
        <v>1.5271389910716661E-3</v>
      </c>
    </row>
    <row r="110" spans="1:10" ht="14.4" thickBot="1" x14ac:dyDescent="0.3">
      <c r="A110" s="42" t="s">
        <v>278</v>
      </c>
      <c r="B110" s="43" t="s">
        <v>13</v>
      </c>
      <c r="C110" s="43"/>
      <c r="D110" s="43" t="s">
        <v>279</v>
      </c>
      <c r="E110" s="86"/>
      <c r="F110" s="44">
        <v>1</v>
      </c>
      <c r="G110" s="44" t="s">
        <v>15</v>
      </c>
      <c r="H110" s="45">
        <f>I111 + I112</f>
        <v>17363.78</v>
      </c>
      <c r="I110" s="45">
        <f t="shared" si="1"/>
        <v>17363.78</v>
      </c>
      <c r="J110" s="46">
        <f>I110 / J11</f>
        <v>6.4683109616491654E-3</v>
      </c>
    </row>
    <row r="111" spans="1:10" ht="39.6" x14ac:dyDescent="0.25">
      <c r="A111" s="133" t="s">
        <v>280</v>
      </c>
      <c r="B111" s="7" t="s">
        <v>281</v>
      </c>
      <c r="C111" s="7" t="s">
        <v>36</v>
      </c>
      <c r="D111" s="7" t="s">
        <v>282</v>
      </c>
      <c r="E111" s="8" t="s">
        <v>26</v>
      </c>
      <c r="F111" s="11">
        <v>158.86000000000001</v>
      </c>
      <c r="G111" s="12">
        <v>61.62</v>
      </c>
      <c r="H111" s="12">
        <f>TRUNC(TRUNC(G111 * J12, 2) + G111, 2)</f>
        <v>74.25</v>
      </c>
      <c r="I111" s="12">
        <f t="shared" si="1"/>
        <v>11795.35</v>
      </c>
      <c r="J111" s="151">
        <f>I111 / J11</f>
        <v>4.3939736452252038E-3</v>
      </c>
    </row>
    <row r="112" spans="1:10" ht="27" thickBot="1" x14ac:dyDescent="0.3">
      <c r="A112" s="129" t="s">
        <v>283</v>
      </c>
      <c r="B112" s="90" t="s">
        <v>284</v>
      </c>
      <c r="C112" s="90" t="s">
        <v>36</v>
      </c>
      <c r="D112" s="90" t="s">
        <v>285</v>
      </c>
      <c r="E112" s="91" t="s">
        <v>26</v>
      </c>
      <c r="F112" s="92">
        <v>135.65</v>
      </c>
      <c r="G112" s="93">
        <v>34.07</v>
      </c>
      <c r="H112" s="93">
        <f>TRUNC(TRUNC(G112 * J12, 2) + G112, 2)</f>
        <v>41.05</v>
      </c>
      <c r="I112" s="93">
        <f t="shared" si="1"/>
        <v>5568.43</v>
      </c>
      <c r="J112" s="153">
        <f>I112 / J11</f>
        <v>2.0743373164239624E-3</v>
      </c>
    </row>
    <row r="113" spans="1:10" ht="14.4" thickBot="1" x14ac:dyDescent="0.3">
      <c r="A113" s="42" t="s">
        <v>286</v>
      </c>
      <c r="B113" s="43" t="s">
        <v>13</v>
      </c>
      <c r="C113" s="43"/>
      <c r="D113" s="43" t="s">
        <v>287</v>
      </c>
      <c r="E113" s="86"/>
      <c r="F113" s="44">
        <v>1</v>
      </c>
      <c r="G113" s="44" t="s">
        <v>15</v>
      </c>
      <c r="H113" s="45">
        <f>I114 + I121 + I133 + I136</f>
        <v>240201.24</v>
      </c>
      <c r="I113" s="45">
        <f t="shared" si="1"/>
        <v>240201.24</v>
      </c>
      <c r="J113" s="46">
        <f>I113 / J11</f>
        <v>8.9479152217646282E-2</v>
      </c>
    </row>
    <row r="114" spans="1:10" ht="14.4" thickBot="1" x14ac:dyDescent="0.3">
      <c r="A114" s="42" t="s">
        <v>288</v>
      </c>
      <c r="B114" s="43" t="s">
        <v>13</v>
      </c>
      <c r="C114" s="43"/>
      <c r="D114" s="43" t="s">
        <v>289</v>
      </c>
      <c r="E114" s="86"/>
      <c r="F114" s="44">
        <v>1</v>
      </c>
      <c r="G114" s="44" t="s">
        <v>15</v>
      </c>
      <c r="H114" s="45">
        <f>I115</f>
        <v>51397.89</v>
      </c>
      <c r="I114" s="45">
        <f t="shared" si="1"/>
        <v>51397.89</v>
      </c>
      <c r="J114" s="46">
        <f>I114 / J11</f>
        <v>1.9146610662691996E-2</v>
      </c>
    </row>
    <row r="115" spans="1:10" ht="14.4" thickBot="1" x14ac:dyDescent="0.3">
      <c r="A115" s="42" t="s">
        <v>290</v>
      </c>
      <c r="B115" s="43" t="s">
        <v>13</v>
      </c>
      <c r="C115" s="43"/>
      <c r="D115" s="43" t="s">
        <v>291</v>
      </c>
      <c r="E115" s="86"/>
      <c r="F115" s="44">
        <v>1</v>
      </c>
      <c r="G115" s="44" t="s">
        <v>15</v>
      </c>
      <c r="H115" s="45">
        <f>I116 + I117 + I118 + I119 + I120</f>
        <v>51397.889999999992</v>
      </c>
      <c r="I115" s="45">
        <f t="shared" si="1"/>
        <v>51397.89</v>
      </c>
      <c r="J115" s="46">
        <f>I115 / J11</f>
        <v>1.9146610662691996E-2</v>
      </c>
    </row>
    <row r="116" spans="1:10" ht="66" x14ac:dyDescent="0.25">
      <c r="A116" s="133" t="s">
        <v>292</v>
      </c>
      <c r="B116" s="7" t="s">
        <v>293</v>
      </c>
      <c r="C116" s="7" t="s">
        <v>36</v>
      </c>
      <c r="D116" s="7" t="s">
        <v>294</v>
      </c>
      <c r="E116" s="8" t="s">
        <v>38</v>
      </c>
      <c r="F116" s="11">
        <v>13</v>
      </c>
      <c r="G116" s="12">
        <v>1241.8900000000001</v>
      </c>
      <c r="H116" s="12">
        <f>TRUNC(TRUNC(G116 * J12, 2) + G116, 2)</f>
        <v>1496.47</v>
      </c>
      <c r="I116" s="12">
        <f t="shared" si="1"/>
        <v>19454.11</v>
      </c>
      <c r="J116" s="151">
        <f>I116 / J11</f>
        <v>7.2469953525170589E-3</v>
      </c>
    </row>
    <row r="117" spans="1:10" ht="66" x14ac:dyDescent="0.25">
      <c r="A117" s="125" t="s">
        <v>295</v>
      </c>
      <c r="B117" s="23" t="s">
        <v>296</v>
      </c>
      <c r="C117" s="23" t="s">
        <v>36</v>
      </c>
      <c r="D117" s="23" t="s">
        <v>297</v>
      </c>
      <c r="E117" s="24" t="s">
        <v>38</v>
      </c>
      <c r="F117" s="3">
        <v>12</v>
      </c>
      <c r="G117" s="4">
        <v>1170.08</v>
      </c>
      <c r="H117" s="4">
        <f>TRUNC(TRUNC(G117 * J12, 2) + G117, 2)</f>
        <v>1409.94</v>
      </c>
      <c r="I117" s="4">
        <f t="shared" si="1"/>
        <v>16919.28</v>
      </c>
      <c r="J117" s="149">
        <f>I117 / J11</f>
        <v>6.3027269573336852E-3</v>
      </c>
    </row>
    <row r="118" spans="1:10" x14ac:dyDescent="0.25">
      <c r="A118" s="125" t="s">
        <v>298</v>
      </c>
      <c r="B118" s="23" t="s">
        <v>299</v>
      </c>
      <c r="C118" s="23" t="s">
        <v>20</v>
      </c>
      <c r="D118" s="23" t="s">
        <v>300</v>
      </c>
      <c r="E118" s="24" t="s">
        <v>38</v>
      </c>
      <c r="F118" s="3">
        <v>1</v>
      </c>
      <c r="G118" s="4">
        <v>1183.93</v>
      </c>
      <c r="H118" s="4">
        <f>TRUNC(TRUNC(G118 * J12, 2) + G118, 2)</f>
        <v>1426.63</v>
      </c>
      <c r="I118" s="4">
        <f t="shared" si="1"/>
        <v>1426.63</v>
      </c>
      <c r="J118" s="149">
        <f>I118 / J11</f>
        <v>5.3144456260201126E-4</v>
      </c>
    </row>
    <row r="119" spans="1:10" x14ac:dyDescent="0.25">
      <c r="A119" s="125" t="s">
        <v>301</v>
      </c>
      <c r="B119" s="23" t="s">
        <v>302</v>
      </c>
      <c r="C119" s="23" t="s">
        <v>20</v>
      </c>
      <c r="D119" s="23" t="s">
        <v>303</v>
      </c>
      <c r="E119" s="24" t="s">
        <v>26</v>
      </c>
      <c r="F119" s="3">
        <v>17.96</v>
      </c>
      <c r="G119" s="4">
        <v>475.7</v>
      </c>
      <c r="H119" s="4">
        <f>TRUNC(TRUNC(G119 * J12, 2) + G119, 2)</f>
        <v>573.21</v>
      </c>
      <c r="I119" s="4">
        <f t="shared" si="1"/>
        <v>10294.85</v>
      </c>
      <c r="J119" s="149">
        <f>I119 / J11</f>
        <v>3.8350112189588859E-3</v>
      </c>
    </row>
    <row r="120" spans="1:10" ht="14.4" thickBot="1" x14ac:dyDescent="0.3">
      <c r="A120" s="129" t="s">
        <v>304</v>
      </c>
      <c r="B120" s="90" t="s">
        <v>305</v>
      </c>
      <c r="C120" s="90" t="s">
        <v>20</v>
      </c>
      <c r="D120" s="90" t="s">
        <v>306</v>
      </c>
      <c r="E120" s="91" t="s">
        <v>38</v>
      </c>
      <c r="F120" s="92">
        <v>2</v>
      </c>
      <c r="G120" s="93">
        <v>1370.55</v>
      </c>
      <c r="H120" s="93">
        <f>TRUNC(TRUNC(G120 * J12, 2) + G120, 2)</f>
        <v>1651.51</v>
      </c>
      <c r="I120" s="93">
        <f t="shared" si="1"/>
        <v>3303.02</v>
      </c>
      <c r="J120" s="153">
        <f>I120 / J11</f>
        <v>1.2304325712803564E-3</v>
      </c>
    </row>
    <row r="121" spans="1:10" ht="14.4" thickBot="1" x14ac:dyDescent="0.3">
      <c r="A121" s="42" t="s">
        <v>307</v>
      </c>
      <c r="B121" s="43" t="s">
        <v>13</v>
      </c>
      <c r="C121" s="43"/>
      <c r="D121" s="43" t="s">
        <v>308</v>
      </c>
      <c r="E121" s="86"/>
      <c r="F121" s="44">
        <v>1</v>
      </c>
      <c r="G121" s="44" t="s">
        <v>15</v>
      </c>
      <c r="H121" s="45">
        <f>I122 + I129</f>
        <v>109611.71</v>
      </c>
      <c r="I121" s="45">
        <f t="shared" si="1"/>
        <v>109611.71</v>
      </c>
      <c r="J121" s="46">
        <f>I121 / J11</f>
        <v>4.0832274154481887E-2</v>
      </c>
    </row>
    <row r="122" spans="1:10" ht="14.4" thickBot="1" x14ac:dyDescent="0.3">
      <c r="A122" s="42" t="s">
        <v>309</v>
      </c>
      <c r="B122" s="43" t="s">
        <v>13</v>
      </c>
      <c r="C122" s="43"/>
      <c r="D122" s="43" t="s">
        <v>310</v>
      </c>
      <c r="E122" s="86"/>
      <c r="F122" s="44">
        <v>1</v>
      </c>
      <c r="G122" s="44" t="s">
        <v>15</v>
      </c>
      <c r="H122" s="45">
        <f>I123 + I124 + I125 + I126 + I127 + I128</f>
        <v>65500.229999999989</v>
      </c>
      <c r="I122" s="45">
        <f t="shared" si="1"/>
        <v>65500.23</v>
      </c>
      <c r="J122" s="46">
        <f>I122 / J11</f>
        <v>2.4399978328425123E-2</v>
      </c>
    </row>
    <row r="123" spans="1:10" ht="39.6" x14ac:dyDescent="0.25">
      <c r="A123" s="133" t="s">
        <v>311</v>
      </c>
      <c r="B123" s="7" t="s">
        <v>312</v>
      </c>
      <c r="C123" s="7" t="s">
        <v>20</v>
      </c>
      <c r="D123" s="7" t="s">
        <v>313</v>
      </c>
      <c r="E123" s="8" t="s">
        <v>26</v>
      </c>
      <c r="F123" s="11">
        <v>14.07</v>
      </c>
      <c r="G123" s="12">
        <v>740.32</v>
      </c>
      <c r="H123" s="12">
        <f>TRUNC(TRUNC(G123 * J12, 2) + G123, 2)</f>
        <v>892.08</v>
      </c>
      <c r="I123" s="12">
        <f t="shared" si="1"/>
        <v>12551.56</v>
      </c>
      <c r="J123" s="151">
        <f>I123 / J11</f>
        <v>4.6756750623307367E-3</v>
      </c>
    </row>
    <row r="124" spans="1:10" x14ac:dyDescent="0.25">
      <c r="A124" s="125" t="s">
        <v>314</v>
      </c>
      <c r="B124" s="23" t="s">
        <v>315</v>
      </c>
      <c r="C124" s="23" t="s">
        <v>20</v>
      </c>
      <c r="D124" s="23" t="s">
        <v>316</v>
      </c>
      <c r="E124" s="24" t="s">
        <v>26</v>
      </c>
      <c r="F124" s="3">
        <v>6.93</v>
      </c>
      <c r="G124" s="4">
        <v>1233.78</v>
      </c>
      <c r="H124" s="4">
        <f>TRUNC(TRUNC(G124 * J12, 2) + G124, 2)</f>
        <v>1486.7</v>
      </c>
      <c r="I124" s="4">
        <f t="shared" si="1"/>
        <v>10302.83</v>
      </c>
      <c r="J124" s="149">
        <f>I124 / J11</f>
        <v>3.8379839081702184E-3</v>
      </c>
    </row>
    <row r="125" spans="1:10" ht="26.4" x14ac:dyDescent="0.25">
      <c r="A125" s="125" t="s">
        <v>317</v>
      </c>
      <c r="B125" s="23" t="s">
        <v>318</v>
      </c>
      <c r="C125" s="23" t="s">
        <v>20</v>
      </c>
      <c r="D125" s="23" t="s">
        <v>319</v>
      </c>
      <c r="E125" s="24" t="s">
        <v>26</v>
      </c>
      <c r="F125" s="3">
        <v>17.760000000000002</v>
      </c>
      <c r="G125" s="4">
        <v>942.88</v>
      </c>
      <c r="H125" s="4">
        <f>TRUNC(TRUNC(G125 * J12, 2) + G125, 2)</f>
        <v>1136.17</v>
      </c>
      <c r="I125" s="4">
        <f t="shared" si="1"/>
        <v>20178.37</v>
      </c>
      <c r="J125" s="149">
        <f>I125 / J11</f>
        <v>7.5167948372539088E-3</v>
      </c>
    </row>
    <row r="126" spans="1:10" ht="26.4" x14ac:dyDescent="0.25">
      <c r="A126" s="125" t="s">
        <v>320</v>
      </c>
      <c r="B126" s="23" t="s">
        <v>321</v>
      </c>
      <c r="C126" s="23" t="s">
        <v>20</v>
      </c>
      <c r="D126" s="23" t="s">
        <v>322</v>
      </c>
      <c r="E126" s="24" t="s">
        <v>26</v>
      </c>
      <c r="F126" s="3">
        <v>8.08</v>
      </c>
      <c r="G126" s="4">
        <v>1336.52</v>
      </c>
      <c r="H126" s="4">
        <f>TRUNC(TRUNC(G126 * J12, 2) + G126, 2)</f>
        <v>1610.5</v>
      </c>
      <c r="I126" s="4">
        <f t="shared" si="1"/>
        <v>13012.84</v>
      </c>
      <c r="J126" s="149">
        <f>I126 / J11</f>
        <v>4.8475099093738079E-3</v>
      </c>
    </row>
    <row r="127" spans="1:10" x14ac:dyDescent="0.25">
      <c r="A127" s="125" t="s">
        <v>323</v>
      </c>
      <c r="B127" s="23" t="s">
        <v>324</v>
      </c>
      <c r="C127" s="23" t="s">
        <v>20</v>
      </c>
      <c r="D127" s="23" t="s">
        <v>325</v>
      </c>
      <c r="E127" s="24" t="s">
        <v>26</v>
      </c>
      <c r="F127" s="3">
        <v>2.52</v>
      </c>
      <c r="G127" s="4">
        <v>1485.3</v>
      </c>
      <c r="H127" s="4">
        <f>TRUNC(TRUNC(G127 * J12, 2) + G127, 2)</f>
        <v>1789.78</v>
      </c>
      <c r="I127" s="4">
        <f t="shared" si="1"/>
        <v>4510.24</v>
      </c>
      <c r="J127" s="149">
        <f>I127 / J11</f>
        <v>1.6801430812685102E-3</v>
      </c>
    </row>
    <row r="128" spans="1:10" ht="40.200000000000003" thickBot="1" x14ac:dyDescent="0.3">
      <c r="A128" s="129" t="s">
        <v>326</v>
      </c>
      <c r="B128" s="90" t="s">
        <v>327</v>
      </c>
      <c r="C128" s="90" t="s">
        <v>20</v>
      </c>
      <c r="D128" s="90" t="s">
        <v>328</v>
      </c>
      <c r="E128" s="91" t="s">
        <v>26</v>
      </c>
      <c r="F128" s="92">
        <v>9.8000000000000007</v>
      </c>
      <c r="G128" s="93">
        <v>418.7</v>
      </c>
      <c r="H128" s="93">
        <f>TRUNC(TRUNC(G128 * J12, 2) + G128, 2)</f>
        <v>504.53</v>
      </c>
      <c r="I128" s="93">
        <f t="shared" si="1"/>
        <v>4944.3900000000003</v>
      </c>
      <c r="J128" s="153">
        <f>I128 / J11</f>
        <v>1.8418715300279388E-3</v>
      </c>
    </row>
    <row r="129" spans="1:10" ht="14.4" thickBot="1" x14ac:dyDescent="0.3">
      <c r="A129" s="42" t="s">
        <v>329</v>
      </c>
      <c r="B129" s="43" t="s">
        <v>13</v>
      </c>
      <c r="C129" s="43"/>
      <c r="D129" s="43" t="s">
        <v>330</v>
      </c>
      <c r="E129" s="86"/>
      <c r="F129" s="44">
        <v>1</v>
      </c>
      <c r="G129" s="44" t="s">
        <v>15</v>
      </c>
      <c r="H129" s="45">
        <f>I130 + I131 + I132</f>
        <v>44111.48</v>
      </c>
      <c r="I129" s="45">
        <f t="shared" si="1"/>
        <v>44111.48</v>
      </c>
      <c r="J129" s="46">
        <f>I129 / J11</f>
        <v>1.6432295826056768E-2</v>
      </c>
    </row>
    <row r="130" spans="1:10" ht="66" x14ac:dyDescent="0.25">
      <c r="A130" s="133" t="s">
        <v>331</v>
      </c>
      <c r="B130" s="7" t="s">
        <v>332</v>
      </c>
      <c r="C130" s="7" t="s">
        <v>36</v>
      </c>
      <c r="D130" s="7" t="s">
        <v>333</v>
      </c>
      <c r="E130" s="8" t="s">
        <v>26</v>
      </c>
      <c r="F130" s="11">
        <v>28.52</v>
      </c>
      <c r="G130" s="12">
        <v>674.87</v>
      </c>
      <c r="H130" s="12">
        <f>TRUNC(TRUNC(G130 * J12, 2) + G130, 2)</f>
        <v>813.21</v>
      </c>
      <c r="I130" s="12">
        <f t="shared" si="1"/>
        <v>23192.74</v>
      </c>
      <c r="J130" s="151">
        <f>I130 / J11</f>
        <v>8.6397002480265873E-3</v>
      </c>
    </row>
    <row r="131" spans="1:10" ht="79.2" x14ac:dyDescent="0.25">
      <c r="A131" s="125" t="s">
        <v>334</v>
      </c>
      <c r="B131" s="23" t="s">
        <v>335</v>
      </c>
      <c r="C131" s="23" t="s">
        <v>36</v>
      </c>
      <c r="D131" s="23" t="s">
        <v>336</v>
      </c>
      <c r="E131" s="24" t="s">
        <v>26</v>
      </c>
      <c r="F131" s="3">
        <v>39.93</v>
      </c>
      <c r="G131" s="4">
        <v>396.22</v>
      </c>
      <c r="H131" s="4">
        <f>TRUNC(TRUNC(G131 * J12, 2) + G131, 2)</f>
        <v>477.44</v>
      </c>
      <c r="I131" s="4">
        <f t="shared" si="1"/>
        <v>19064.169999999998</v>
      </c>
      <c r="J131" s="149">
        <f>I131 / J11</f>
        <v>7.1017359000023709E-3</v>
      </c>
    </row>
    <row r="132" spans="1:10" ht="79.8" thickBot="1" x14ac:dyDescent="0.3">
      <c r="A132" s="129" t="s">
        <v>337</v>
      </c>
      <c r="B132" s="90" t="s">
        <v>338</v>
      </c>
      <c r="C132" s="90" t="s">
        <v>36</v>
      </c>
      <c r="D132" s="90" t="s">
        <v>339</v>
      </c>
      <c r="E132" s="91" t="s">
        <v>26</v>
      </c>
      <c r="F132" s="92">
        <v>4.32</v>
      </c>
      <c r="G132" s="93">
        <v>356.27</v>
      </c>
      <c r="H132" s="93">
        <f>TRUNC(TRUNC(G132 * J12, 2) + G132, 2)</f>
        <v>429.3</v>
      </c>
      <c r="I132" s="93">
        <f t="shared" si="1"/>
        <v>1854.57</v>
      </c>
      <c r="J132" s="153">
        <f>I132 / J11</f>
        <v>6.908596780278081E-4</v>
      </c>
    </row>
    <row r="133" spans="1:10" ht="14.4" thickBot="1" x14ac:dyDescent="0.3">
      <c r="A133" s="42" t="s">
        <v>340</v>
      </c>
      <c r="B133" s="43" t="s">
        <v>13</v>
      </c>
      <c r="C133" s="43"/>
      <c r="D133" s="43" t="s">
        <v>341</v>
      </c>
      <c r="E133" s="86"/>
      <c r="F133" s="44">
        <v>1</v>
      </c>
      <c r="G133" s="44" t="s">
        <v>15</v>
      </c>
      <c r="H133" s="45">
        <f>I134</f>
        <v>2582.33</v>
      </c>
      <c r="I133" s="45">
        <f t="shared" si="1"/>
        <v>2582.33</v>
      </c>
      <c r="J133" s="46">
        <f>I133 / J11</f>
        <v>9.6196297382226048E-4</v>
      </c>
    </row>
    <row r="134" spans="1:10" ht="14.4" thickBot="1" x14ac:dyDescent="0.3">
      <c r="A134" s="42" t="s">
        <v>342</v>
      </c>
      <c r="B134" s="43" t="s">
        <v>13</v>
      </c>
      <c r="C134" s="43"/>
      <c r="D134" s="43" t="s">
        <v>343</v>
      </c>
      <c r="E134" s="86"/>
      <c r="F134" s="44">
        <v>1</v>
      </c>
      <c r="G134" s="44" t="s">
        <v>15</v>
      </c>
      <c r="H134" s="45">
        <f>I135</f>
        <v>2582.33</v>
      </c>
      <c r="I134" s="45">
        <f t="shared" si="1"/>
        <v>2582.33</v>
      </c>
      <c r="J134" s="46">
        <f>I134 / J11</f>
        <v>9.6196297382226048E-4</v>
      </c>
    </row>
    <row r="135" spans="1:10" ht="66.599999999999994" thickBot="1" x14ac:dyDescent="0.3">
      <c r="A135" s="131" t="s">
        <v>344</v>
      </c>
      <c r="B135" s="97" t="s">
        <v>345</v>
      </c>
      <c r="C135" s="97" t="s">
        <v>20</v>
      </c>
      <c r="D135" s="97" t="s">
        <v>346</v>
      </c>
      <c r="E135" s="98" t="s">
        <v>26</v>
      </c>
      <c r="F135" s="99">
        <v>3.15</v>
      </c>
      <c r="G135" s="100">
        <v>680.33</v>
      </c>
      <c r="H135" s="100">
        <f>TRUNC(TRUNC(G135 * J12, 2) + G135, 2)</f>
        <v>819.79</v>
      </c>
      <c r="I135" s="100">
        <f t="shared" si="1"/>
        <v>2582.33</v>
      </c>
      <c r="J135" s="154">
        <f>I135 / J11</f>
        <v>9.6196297382226048E-4</v>
      </c>
    </row>
    <row r="136" spans="1:10" ht="14.4" thickBot="1" x14ac:dyDescent="0.3">
      <c r="A136" s="42" t="s">
        <v>347</v>
      </c>
      <c r="B136" s="43" t="s">
        <v>13</v>
      </c>
      <c r="C136" s="43"/>
      <c r="D136" s="43" t="s">
        <v>348</v>
      </c>
      <c r="E136" s="86"/>
      <c r="F136" s="44">
        <v>1</v>
      </c>
      <c r="G136" s="44" t="s">
        <v>15</v>
      </c>
      <c r="H136" s="45">
        <f>I137 + I138 + I139 + I140 + I141 + I142 + I143</f>
        <v>76609.31</v>
      </c>
      <c r="I136" s="45">
        <f t="shared" si="1"/>
        <v>76609.31</v>
      </c>
      <c r="J136" s="46">
        <f>I136 / J11</f>
        <v>2.8538304426650136E-2</v>
      </c>
    </row>
    <row r="137" spans="1:10" ht="26.4" x14ac:dyDescent="0.25">
      <c r="A137" s="133" t="s">
        <v>349</v>
      </c>
      <c r="B137" s="7" t="s">
        <v>350</v>
      </c>
      <c r="C137" s="7" t="s">
        <v>20</v>
      </c>
      <c r="D137" s="7" t="s">
        <v>351</v>
      </c>
      <c r="E137" s="8" t="s">
        <v>38</v>
      </c>
      <c r="F137" s="11">
        <v>9</v>
      </c>
      <c r="G137" s="12">
        <v>590.03</v>
      </c>
      <c r="H137" s="12">
        <f>TRUNC(TRUNC(G137 * J12, 2) + G137, 2)</f>
        <v>710.98</v>
      </c>
      <c r="I137" s="12">
        <f t="shared" si="1"/>
        <v>6398.82</v>
      </c>
      <c r="J137" s="151">
        <f>I137 / J11</f>
        <v>2.3836720776017617E-3</v>
      </c>
    </row>
    <row r="138" spans="1:10" ht="26.4" x14ac:dyDescent="0.25">
      <c r="A138" s="125" t="s">
        <v>352</v>
      </c>
      <c r="B138" s="23" t="s">
        <v>353</v>
      </c>
      <c r="C138" s="23" t="s">
        <v>20</v>
      </c>
      <c r="D138" s="23" t="s">
        <v>354</v>
      </c>
      <c r="E138" s="24" t="s">
        <v>38</v>
      </c>
      <c r="F138" s="3">
        <v>6</v>
      </c>
      <c r="G138" s="4">
        <v>114.42</v>
      </c>
      <c r="H138" s="4">
        <f>TRUNC(TRUNC(G138 * J12, 2) + G138, 2)</f>
        <v>137.87</v>
      </c>
      <c r="I138" s="4">
        <f t="shared" si="1"/>
        <v>827.22</v>
      </c>
      <c r="J138" s="149">
        <f>I138 / J11</f>
        <v>3.0815388087705693E-4</v>
      </c>
    </row>
    <row r="139" spans="1:10" x14ac:dyDescent="0.25">
      <c r="A139" s="125" t="s">
        <v>355</v>
      </c>
      <c r="B139" s="23" t="s">
        <v>356</v>
      </c>
      <c r="C139" s="23" t="s">
        <v>20</v>
      </c>
      <c r="D139" s="23" t="s">
        <v>357</v>
      </c>
      <c r="E139" s="24" t="s">
        <v>77</v>
      </c>
      <c r="F139" s="3">
        <v>271.54000000000002</v>
      </c>
      <c r="G139" s="4">
        <v>141.79</v>
      </c>
      <c r="H139" s="4">
        <f>TRUNC(TRUNC(G139 * J12, 2) + G139, 2)</f>
        <v>170.85</v>
      </c>
      <c r="I139" s="4">
        <f t="shared" si="1"/>
        <v>46392.6</v>
      </c>
      <c r="J139" s="149">
        <f>I139 / J11</f>
        <v>1.7282052820261781E-2</v>
      </c>
    </row>
    <row r="140" spans="1:10" x14ac:dyDescent="0.25">
      <c r="A140" s="125" t="s">
        <v>358</v>
      </c>
      <c r="B140" s="23" t="s">
        <v>359</v>
      </c>
      <c r="C140" s="23" t="s">
        <v>20</v>
      </c>
      <c r="D140" s="23" t="s">
        <v>360</v>
      </c>
      <c r="E140" s="24" t="s">
        <v>38</v>
      </c>
      <c r="F140" s="3">
        <v>4</v>
      </c>
      <c r="G140" s="4">
        <v>1826.89</v>
      </c>
      <c r="H140" s="4">
        <f>TRUNC(TRUNC(G140 * J12, 2) + G140, 2)</f>
        <v>2201.4</v>
      </c>
      <c r="I140" s="4">
        <f t="shared" si="1"/>
        <v>8805.6</v>
      </c>
      <c r="J140" s="149">
        <f>I140 / J11</f>
        <v>3.2802396139491458E-3</v>
      </c>
    </row>
    <row r="141" spans="1:10" ht="26.4" x14ac:dyDescent="0.25">
      <c r="A141" s="125" t="s">
        <v>361</v>
      </c>
      <c r="B141" s="23" t="s">
        <v>362</v>
      </c>
      <c r="C141" s="23" t="s">
        <v>20</v>
      </c>
      <c r="D141" s="23" t="s">
        <v>363</v>
      </c>
      <c r="E141" s="24" t="s">
        <v>38</v>
      </c>
      <c r="F141" s="3">
        <v>26</v>
      </c>
      <c r="G141" s="4">
        <v>317.01</v>
      </c>
      <c r="H141" s="4">
        <f>TRUNC(TRUNC(G141 * J12, 2) + G141, 2)</f>
        <v>381.99</v>
      </c>
      <c r="I141" s="4">
        <f t="shared" si="1"/>
        <v>9931.74</v>
      </c>
      <c r="J141" s="149">
        <f>I141 / J11</f>
        <v>3.699746409494332E-3</v>
      </c>
    </row>
    <row r="142" spans="1:10" ht="26.4" x14ac:dyDescent="0.25">
      <c r="A142" s="125" t="s">
        <v>364</v>
      </c>
      <c r="B142" s="23" t="s">
        <v>365</v>
      </c>
      <c r="C142" s="23" t="s">
        <v>36</v>
      </c>
      <c r="D142" s="23" t="s">
        <v>366</v>
      </c>
      <c r="E142" s="24" t="s">
        <v>38</v>
      </c>
      <c r="F142" s="3">
        <v>46</v>
      </c>
      <c r="G142" s="4">
        <v>71.010000000000005</v>
      </c>
      <c r="H142" s="4">
        <f>TRUNC(TRUNC(G142 * J12, 2) + G142, 2)</f>
        <v>85.56</v>
      </c>
      <c r="I142" s="4">
        <f t="shared" ref="I142:I205" si="2">TRUNC(F142 * H142,2)</f>
        <v>3935.76</v>
      </c>
      <c r="J142" s="149">
        <f>I142 / J11</f>
        <v>1.4661392594481342E-3</v>
      </c>
    </row>
    <row r="143" spans="1:10" ht="14.4" thickBot="1" x14ac:dyDescent="0.3">
      <c r="A143" s="129" t="s">
        <v>367</v>
      </c>
      <c r="B143" s="90" t="s">
        <v>368</v>
      </c>
      <c r="C143" s="90" t="s">
        <v>20</v>
      </c>
      <c r="D143" s="90" t="s">
        <v>369</v>
      </c>
      <c r="E143" s="91" t="s">
        <v>26</v>
      </c>
      <c r="F143" s="92">
        <v>0.45</v>
      </c>
      <c r="G143" s="93">
        <v>585.66999999999996</v>
      </c>
      <c r="H143" s="93">
        <f>TRUNC(TRUNC(G143 * J12, 2) + G143, 2)</f>
        <v>705.73</v>
      </c>
      <c r="I143" s="93">
        <f t="shared" si="2"/>
        <v>317.57</v>
      </c>
      <c r="J143" s="153">
        <f>I143 / J11</f>
        <v>1.1830036501792385E-4</v>
      </c>
    </row>
    <row r="144" spans="1:10" ht="14.4" thickBot="1" x14ac:dyDescent="0.3">
      <c r="A144" s="42" t="s">
        <v>370</v>
      </c>
      <c r="B144" s="43" t="s">
        <v>13</v>
      </c>
      <c r="C144" s="43"/>
      <c r="D144" s="43" t="s">
        <v>371</v>
      </c>
      <c r="E144" s="86"/>
      <c r="F144" s="44">
        <v>1</v>
      </c>
      <c r="G144" s="44" t="s">
        <v>15</v>
      </c>
      <c r="H144" s="45">
        <f>I145 + I149</f>
        <v>112941.2</v>
      </c>
      <c r="I144" s="45">
        <f t="shared" si="2"/>
        <v>112941.2</v>
      </c>
      <c r="J144" s="46">
        <f>I144 / J11</f>
        <v>4.2072567262532168E-2</v>
      </c>
    </row>
    <row r="145" spans="1:10" ht="14.4" thickBot="1" x14ac:dyDescent="0.3">
      <c r="A145" s="42" t="s">
        <v>372</v>
      </c>
      <c r="B145" s="43" t="s">
        <v>13</v>
      </c>
      <c r="C145" s="43"/>
      <c r="D145" s="43" t="s">
        <v>373</v>
      </c>
      <c r="E145" s="86"/>
      <c r="F145" s="44">
        <v>1</v>
      </c>
      <c r="G145" s="44" t="s">
        <v>15</v>
      </c>
      <c r="H145" s="45">
        <f>I146 + I147 + I148</f>
        <v>87867.98000000001</v>
      </c>
      <c r="I145" s="45">
        <f t="shared" si="2"/>
        <v>87867.98</v>
      </c>
      <c r="J145" s="46">
        <f>I145 / J11</f>
        <v>3.2732355409477068E-2</v>
      </c>
    </row>
    <row r="146" spans="1:10" ht="52.8" x14ac:dyDescent="0.25">
      <c r="A146" s="133" t="s">
        <v>374</v>
      </c>
      <c r="B146" s="7" t="s">
        <v>375</v>
      </c>
      <c r="C146" s="7" t="s">
        <v>36</v>
      </c>
      <c r="D146" s="7" t="s">
        <v>376</v>
      </c>
      <c r="E146" s="8" t="s">
        <v>26</v>
      </c>
      <c r="F146" s="11">
        <v>2042.32</v>
      </c>
      <c r="G146" s="12">
        <v>8.81</v>
      </c>
      <c r="H146" s="12">
        <f>TRUNC(TRUNC(G146 * J12, 2) + G146, 2)</f>
        <v>10.61</v>
      </c>
      <c r="I146" s="12">
        <f t="shared" si="2"/>
        <v>21669.01</v>
      </c>
      <c r="J146" s="151">
        <f>I146 / J11</f>
        <v>8.0720842415122392E-3</v>
      </c>
    </row>
    <row r="147" spans="1:10" ht="39.6" x14ac:dyDescent="0.25">
      <c r="A147" s="125" t="s">
        <v>377</v>
      </c>
      <c r="B147" s="23" t="s">
        <v>378</v>
      </c>
      <c r="C147" s="23" t="s">
        <v>36</v>
      </c>
      <c r="D147" s="23" t="s">
        <v>379</v>
      </c>
      <c r="E147" s="24" t="s">
        <v>26</v>
      </c>
      <c r="F147" s="3">
        <v>1957.38</v>
      </c>
      <c r="G147" s="4">
        <v>26.93</v>
      </c>
      <c r="H147" s="4">
        <f>TRUNC(TRUNC(G147 * J12, 2) + G147, 2)</f>
        <v>32.450000000000003</v>
      </c>
      <c r="I147" s="4">
        <f t="shared" si="2"/>
        <v>63516.98</v>
      </c>
      <c r="J147" s="149">
        <f>I147 / J11</f>
        <v>2.3661183105570957E-2</v>
      </c>
    </row>
    <row r="148" spans="1:10" ht="40.200000000000003" thickBot="1" x14ac:dyDescent="0.3">
      <c r="A148" s="129" t="s">
        <v>380</v>
      </c>
      <c r="B148" s="90" t="s">
        <v>381</v>
      </c>
      <c r="C148" s="90" t="s">
        <v>36</v>
      </c>
      <c r="D148" s="90" t="s">
        <v>382</v>
      </c>
      <c r="E148" s="91" t="s">
        <v>26</v>
      </c>
      <c r="F148" s="92">
        <v>84.9</v>
      </c>
      <c r="G148" s="93">
        <v>26.22</v>
      </c>
      <c r="H148" s="93">
        <f>TRUNC(TRUNC(G148 * J12, 2) + G148, 2)</f>
        <v>31.59</v>
      </c>
      <c r="I148" s="93">
        <f t="shared" si="2"/>
        <v>2681.99</v>
      </c>
      <c r="J148" s="153">
        <f>I148 / J11</f>
        <v>9.9908806239387086E-4</v>
      </c>
    </row>
    <row r="149" spans="1:10" ht="14.4" thickBot="1" x14ac:dyDescent="0.3">
      <c r="A149" s="42" t="s">
        <v>383</v>
      </c>
      <c r="B149" s="43" t="s">
        <v>13</v>
      </c>
      <c r="C149" s="43"/>
      <c r="D149" s="43" t="s">
        <v>384</v>
      </c>
      <c r="E149" s="86"/>
      <c r="F149" s="44">
        <v>1</v>
      </c>
      <c r="G149" s="44" t="s">
        <v>15</v>
      </c>
      <c r="H149" s="45">
        <f>I150</f>
        <v>25073.22</v>
      </c>
      <c r="I149" s="45">
        <f t="shared" si="2"/>
        <v>25073.22</v>
      </c>
      <c r="J149" s="46">
        <f>I149 / J11</f>
        <v>9.3402118530551016E-3</v>
      </c>
    </row>
    <row r="150" spans="1:10" ht="40.200000000000003" thickBot="1" x14ac:dyDescent="0.3">
      <c r="A150" s="131" t="s">
        <v>385</v>
      </c>
      <c r="B150" s="97" t="s">
        <v>386</v>
      </c>
      <c r="C150" s="97" t="s">
        <v>36</v>
      </c>
      <c r="D150" s="97" t="s">
        <v>387</v>
      </c>
      <c r="E150" s="98" t="s">
        <v>26</v>
      </c>
      <c r="F150" s="99">
        <v>211.41</v>
      </c>
      <c r="G150" s="100">
        <v>98.43</v>
      </c>
      <c r="H150" s="100">
        <f>TRUNC(TRUNC(G150 * J12, 2) + G150, 2)</f>
        <v>118.6</v>
      </c>
      <c r="I150" s="100">
        <f t="shared" si="2"/>
        <v>25073.22</v>
      </c>
      <c r="J150" s="154">
        <f>I150 / J11</f>
        <v>9.3402118530551016E-3</v>
      </c>
    </row>
    <row r="151" spans="1:10" ht="14.4" thickBot="1" x14ac:dyDescent="0.3">
      <c r="A151" s="42" t="s">
        <v>388</v>
      </c>
      <c r="B151" s="43" t="s">
        <v>13</v>
      </c>
      <c r="C151" s="43"/>
      <c r="D151" s="43" t="s">
        <v>389</v>
      </c>
      <c r="E151" s="86"/>
      <c r="F151" s="44">
        <v>1</v>
      </c>
      <c r="G151" s="44" t="s">
        <v>15</v>
      </c>
      <c r="H151" s="45">
        <f>I152 + I155 + I158</f>
        <v>114169.34</v>
      </c>
      <c r="I151" s="45">
        <f t="shared" si="2"/>
        <v>114169.34</v>
      </c>
      <c r="J151" s="46">
        <f>I151 / J11</f>
        <v>4.2530070837470332E-2</v>
      </c>
    </row>
    <row r="152" spans="1:10" ht="14.4" thickBot="1" x14ac:dyDescent="0.3">
      <c r="A152" s="42" t="s">
        <v>390</v>
      </c>
      <c r="B152" s="43" t="s">
        <v>13</v>
      </c>
      <c r="C152" s="43"/>
      <c r="D152" s="43" t="s">
        <v>373</v>
      </c>
      <c r="E152" s="86"/>
      <c r="F152" s="44">
        <v>1</v>
      </c>
      <c r="G152" s="44" t="s">
        <v>15</v>
      </c>
      <c r="H152" s="45">
        <f>I153 + I154</f>
        <v>66695.180000000008</v>
      </c>
      <c r="I152" s="45">
        <f t="shared" si="2"/>
        <v>66695.179999999993</v>
      </c>
      <c r="J152" s="46">
        <f>I152 / J11</f>
        <v>2.4845118049362763E-2</v>
      </c>
    </row>
    <row r="153" spans="1:10" ht="39.6" x14ac:dyDescent="0.25">
      <c r="A153" s="133" t="s">
        <v>391</v>
      </c>
      <c r="B153" s="7" t="s">
        <v>392</v>
      </c>
      <c r="C153" s="7" t="s">
        <v>36</v>
      </c>
      <c r="D153" s="7" t="s">
        <v>393</v>
      </c>
      <c r="E153" s="8" t="s">
        <v>26</v>
      </c>
      <c r="F153" s="11">
        <v>434.27</v>
      </c>
      <c r="G153" s="12">
        <v>91.15</v>
      </c>
      <c r="H153" s="12">
        <f>TRUNC(TRUNC(G153 * J12, 2) + G153, 2)</f>
        <v>109.83</v>
      </c>
      <c r="I153" s="12">
        <f t="shared" si="2"/>
        <v>47695.87</v>
      </c>
      <c r="J153" s="151">
        <f>I153 / J11</f>
        <v>1.7767543630844991E-2</v>
      </c>
    </row>
    <row r="154" spans="1:10" ht="27" thickBot="1" x14ac:dyDescent="0.3">
      <c r="A154" s="129" t="s">
        <v>394</v>
      </c>
      <c r="B154" s="90" t="s">
        <v>395</v>
      </c>
      <c r="C154" s="90" t="s">
        <v>20</v>
      </c>
      <c r="D154" s="90" t="s">
        <v>396</v>
      </c>
      <c r="E154" s="91" t="s">
        <v>26</v>
      </c>
      <c r="F154" s="92">
        <v>434.27</v>
      </c>
      <c r="G154" s="93">
        <v>36.31</v>
      </c>
      <c r="H154" s="93">
        <f>TRUNC(TRUNC(G154 * J12, 2) + G154, 2)</f>
        <v>43.75</v>
      </c>
      <c r="I154" s="93">
        <f t="shared" si="2"/>
        <v>18999.310000000001</v>
      </c>
      <c r="J154" s="153">
        <f>I154 / J11</f>
        <v>7.0775744185177783E-3</v>
      </c>
    </row>
    <row r="155" spans="1:10" ht="14.4" thickBot="1" x14ac:dyDescent="0.3">
      <c r="A155" s="42" t="s">
        <v>397</v>
      </c>
      <c r="B155" s="43" t="s">
        <v>13</v>
      </c>
      <c r="C155" s="43"/>
      <c r="D155" s="43" t="s">
        <v>398</v>
      </c>
      <c r="E155" s="86"/>
      <c r="F155" s="44">
        <v>1</v>
      </c>
      <c r="G155" s="44" t="s">
        <v>15</v>
      </c>
      <c r="H155" s="45">
        <f>I156 + I157</f>
        <v>38233.75</v>
      </c>
      <c r="I155" s="45">
        <f t="shared" si="2"/>
        <v>38233.75</v>
      </c>
      <c r="J155" s="46">
        <f>I155 / J11</f>
        <v>1.4242738863885272E-2</v>
      </c>
    </row>
    <row r="156" spans="1:10" ht="26.4" x14ac:dyDescent="0.25">
      <c r="A156" s="133" t="s">
        <v>399</v>
      </c>
      <c r="B156" s="7" t="s">
        <v>400</v>
      </c>
      <c r="C156" s="7" t="s">
        <v>20</v>
      </c>
      <c r="D156" s="7" t="s">
        <v>401</v>
      </c>
      <c r="E156" s="8" t="s">
        <v>26</v>
      </c>
      <c r="F156" s="11">
        <v>366.29</v>
      </c>
      <c r="G156" s="12">
        <v>78.599999999999994</v>
      </c>
      <c r="H156" s="12">
        <f>TRUNC(TRUNC(G156 * J12, 2) + G156, 2)</f>
        <v>94.71</v>
      </c>
      <c r="I156" s="12">
        <f t="shared" si="2"/>
        <v>34691.32</v>
      </c>
      <c r="J156" s="151">
        <f>I156 / J11</f>
        <v>1.2923121891090473E-2</v>
      </c>
    </row>
    <row r="157" spans="1:10" ht="40.200000000000003" thickBot="1" x14ac:dyDescent="0.3">
      <c r="A157" s="129" t="s">
        <v>402</v>
      </c>
      <c r="B157" s="90" t="s">
        <v>403</v>
      </c>
      <c r="C157" s="90" t="s">
        <v>20</v>
      </c>
      <c r="D157" s="90" t="s">
        <v>404</v>
      </c>
      <c r="E157" s="91" t="s">
        <v>26</v>
      </c>
      <c r="F157" s="92">
        <v>67.98</v>
      </c>
      <c r="G157" s="93">
        <v>43.25</v>
      </c>
      <c r="H157" s="93">
        <f>TRUNC(TRUNC(G157 * J12, 2) + G157, 2)</f>
        <v>52.11</v>
      </c>
      <c r="I157" s="93">
        <f t="shared" si="2"/>
        <v>3542.43</v>
      </c>
      <c r="J157" s="153">
        <f>I157 / J11</f>
        <v>1.3196169727947979E-3</v>
      </c>
    </row>
    <row r="158" spans="1:10" ht="14.4" thickBot="1" x14ac:dyDescent="0.3">
      <c r="A158" s="42" t="s">
        <v>405</v>
      </c>
      <c r="B158" s="43" t="s">
        <v>13</v>
      </c>
      <c r="C158" s="43"/>
      <c r="D158" s="43" t="s">
        <v>406</v>
      </c>
      <c r="E158" s="86"/>
      <c r="F158" s="44">
        <v>1</v>
      </c>
      <c r="G158" s="44" t="s">
        <v>15</v>
      </c>
      <c r="H158" s="45">
        <f>I159</f>
        <v>9240.41</v>
      </c>
      <c r="I158" s="45">
        <f t="shared" si="2"/>
        <v>9240.41</v>
      </c>
      <c r="J158" s="46">
        <f>I158 / J11</f>
        <v>3.4422139242222933E-3</v>
      </c>
    </row>
    <row r="159" spans="1:10" ht="14.4" thickBot="1" x14ac:dyDescent="0.3">
      <c r="A159" s="131" t="s">
        <v>407</v>
      </c>
      <c r="B159" s="97" t="s">
        <v>408</v>
      </c>
      <c r="C159" s="97" t="s">
        <v>20</v>
      </c>
      <c r="D159" s="97" t="s">
        <v>409</v>
      </c>
      <c r="E159" s="98" t="s">
        <v>77</v>
      </c>
      <c r="F159" s="99">
        <v>371.25</v>
      </c>
      <c r="G159" s="100">
        <v>20.66</v>
      </c>
      <c r="H159" s="100">
        <f>TRUNC(TRUNC(G159 * J12, 2) + G159, 2)</f>
        <v>24.89</v>
      </c>
      <c r="I159" s="100">
        <f t="shared" si="2"/>
        <v>9240.41</v>
      </c>
      <c r="J159" s="154">
        <f>I159 / J11</f>
        <v>3.4422139242222933E-3</v>
      </c>
    </row>
    <row r="160" spans="1:10" ht="14.4" thickBot="1" x14ac:dyDescent="0.3">
      <c r="A160" s="42" t="s">
        <v>410</v>
      </c>
      <c r="B160" s="43" t="s">
        <v>13</v>
      </c>
      <c r="C160" s="43"/>
      <c r="D160" s="43" t="s">
        <v>411</v>
      </c>
      <c r="E160" s="86"/>
      <c r="F160" s="44">
        <v>1</v>
      </c>
      <c r="G160" s="44" t="s">
        <v>15</v>
      </c>
      <c r="H160" s="45">
        <f>I161</f>
        <v>53584.13</v>
      </c>
      <c r="I160" s="45">
        <f>TRUNC(F160 * H160,2)</f>
        <v>53584.13</v>
      </c>
      <c r="J160" s="46">
        <f>I160 / J11</f>
        <v>1.9961023201712641E-2</v>
      </c>
    </row>
    <row r="161" spans="1:10" ht="14.4" thickBot="1" x14ac:dyDescent="0.3">
      <c r="A161" s="48" t="s">
        <v>412</v>
      </c>
      <c r="B161" s="49" t="s">
        <v>13</v>
      </c>
      <c r="C161" s="49"/>
      <c r="D161" s="49" t="s">
        <v>373</v>
      </c>
      <c r="E161" s="155"/>
      <c r="F161" s="50">
        <v>1</v>
      </c>
      <c r="G161" s="50" t="s">
        <v>15</v>
      </c>
      <c r="H161" s="51">
        <f>I162</f>
        <v>53584.13</v>
      </c>
      <c r="I161" s="51">
        <f t="shared" si="2"/>
        <v>53584.13</v>
      </c>
      <c r="J161" s="52">
        <f>I161 / J11</f>
        <v>1.9961023201712641E-2</v>
      </c>
    </row>
    <row r="162" spans="1:10" ht="40.200000000000003" thickBot="1" x14ac:dyDescent="0.3">
      <c r="A162" s="131" t="s">
        <v>413</v>
      </c>
      <c r="B162" s="97" t="s">
        <v>414</v>
      </c>
      <c r="C162" s="97" t="s">
        <v>36</v>
      </c>
      <c r="D162" s="97" t="s">
        <v>415</v>
      </c>
      <c r="E162" s="98" t="s">
        <v>51</v>
      </c>
      <c r="F162" s="99">
        <v>57.9</v>
      </c>
      <c r="G162" s="100">
        <v>768.02</v>
      </c>
      <c r="H162" s="100">
        <f>TRUNC(TRUNC(G162 * J12, 2) + G162, 2)</f>
        <v>925.46</v>
      </c>
      <c r="I162" s="100">
        <f t="shared" si="2"/>
        <v>53584.13</v>
      </c>
      <c r="J162" s="154">
        <f>I162 / J11</f>
        <v>1.9961023201712641E-2</v>
      </c>
    </row>
    <row r="163" spans="1:10" ht="14.4" thickBot="1" x14ac:dyDescent="0.3">
      <c r="A163" s="42" t="s">
        <v>416</v>
      </c>
      <c r="B163" s="43" t="s">
        <v>13</v>
      </c>
      <c r="C163" s="43"/>
      <c r="D163" s="43" t="s">
        <v>417</v>
      </c>
      <c r="E163" s="86"/>
      <c r="F163" s="44">
        <v>1</v>
      </c>
      <c r="G163" s="44" t="s">
        <v>15</v>
      </c>
      <c r="H163" s="45">
        <f>I164</f>
        <v>48851.46</v>
      </c>
      <c r="I163" s="45">
        <f t="shared" si="2"/>
        <v>48851.46</v>
      </c>
      <c r="J163" s="46">
        <f>I163 / J11</f>
        <v>1.8198021065146286E-2</v>
      </c>
    </row>
    <row r="164" spans="1:10" ht="14.4" thickBot="1" x14ac:dyDescent="0.3">
      <c r="A164" s="42" t="s">
        <v>418</v>
      </c>
      <c r="B164" s="43" t="s">
        <v>13</v>
      </c>
      <c r="C164" s="43"/>
      <c r="D164" s="43" t="s">
        <v>419</v>
      </c>
      <c r="E164" s="86"/>
      <c r="F164" s="44">
        <v>1</v>
      </c>
      <c r="G164" s="44" t="s">
        <v>15</v>
      </c>
      <c r="H164" s="45">
        <f>I165</f>
        <v>48851.46</v>
      </c>
      <c r="I164" s="45">
        <f t="shared" si="2"/>
        <v>48851.46</v>
      </c>
      <c r="J164" s="46">
        <f>I164 / J11</f>
        <v>1.8198021065146286E-2</v>
      </c>
    </row>
    <row r="165" spans="1:10" ht="27" thickBot="1" x14ac:dyDescent="0.3">
      <c r="A165" s="131" t="s">
        <v>420</v>
      </c>
      <c r="B165" s="97" t="s">
        <v>421</v>
      </c>
      <c r="C165" s="97" t="s">
        <v>36</v>
      </c>
      <c r="D165" s="97" t="s">
        <v>422</v>
      </c>
      <c r="E165" s="98" t="s">
        <v>26</v>
      </c>
      <c r="F165" s="99">
        <v>528.80999999999995</v>
      </c>
      <c r="G165" s="100">
        <v>76.67</v>
      </c>
      <c r="H165" s="100">
        <f>TRUNC(TRUNC(G165 * J12, 2) + G165, 2)</f>
        <v>92.38</v>
      </c>
      <c r="I165" s="100">
        <f t="shared" si="2"/>
        <v>48851.46</v>
      </c>
      <c r="J165" s="154">
        <f>I165 / J11</f>
        <v>1.8198021065146286E-2</v>
      </c>
    </row>
    <row r="166" spans="1:10" ht="14.4" thickBot="1" x14ac:dyDescent="0.3">
      <c r="A166" s="42" t="s">
        <v>423</v>
      </c>
      <c r="B166" s="43" t="s">
        <v>13</v>
      </c>
      <c r="C166" s="43"/>
      <c r="D166" s="43" t="s">
        <v>424</v>
      </c>
      <c r="E166" s="86"/>
      <c r="F166" s="44">
        <v>1</v>
      </c>
      <c r="G166" s="44" t="s">
        <v>15</v>
      </c>
      <c r="H166" s="45">
        <f>I167 + I173 + I176</f>
        <v>100080.24</v>
      </c>
      <c r="I166" s="45">
        <f t="shared" si="2"/>
        <v>100080.24</v>
      </c>
      <c r="J166" s="46">
        <f>I166 / J11</f>
        <v>3.72816353027094E-2</v>
      </c>
    </row>
    <row r="167" spans="1:10" ht="14.4" thickBot="1" x14ac:dyDescent="0.3">
      <c r="A167" s="42" t="s">
        <v>425</v>
      </c>
      <c r="B167" s="43" t="s">
        <v>13</v>
      </c>
      <c r="C167" s="43"/>
      <c r="D167" s="43" t="s">
        <v>426</v>
      </c>
      <c r="E167" s="86"/>
      <c r="F167" s="44">
        <v>1</v>
      </c>
      <c r="G167" s="44" t="s">
        <v>15</v>
      </c>
      <c r="H167" s="45">
        <f>I168 + I169 + I170 + I171 + I172</f>
        <v>74880.67</v>
      </c>
      <c r="I167" s="45">
        <f t="shared" si="2"/>
        <v>74880.67</v>
      </c>
      <c r="J167" s="46">
        <f>I167 / J11</f>
        <v>2.7894355870474855E-2</v>
      </c>
    </row>
    <row r="168" spans="1:10" ht="26.4" x14ac:dyDescent="0.25">
      <c r="A168" s="133" t="s">
        <v>427</v>
      </c>
      <c r="B168" s="7" t="s">
        <v>428</v>
      </c>
      <c r="C168" s="7" t="s">
        <v>36</v>
      </c>
      <c r="D168" s="7" t="s">
        <v>429</v>
      </c>
      <c r="E168" s="8" t="s">
        <v>26</v>
      </c>
      <c r="F168" s="11">
        <v>715.44</v>
      </c>
      <c r="G168" s="12">
        <v>4.6500000000000004</v>
      </c>
      <c r="H168" s="12">
        <f>TRUNC(TRUNC(G168 * J12, 2) + G168, 2)</f>
        <v>5.6</v>
      </c>
      <c r="I168" s="12">
        <f t="shared" si="2"/>
        <v>4006.46</v>
      </c>
      <c r="J168" s="151">
        <f>I168 / J11</f>
        <v>1.4924762428116987E-3</v>
      </c>
    </row>
    <row r="169" spans="1:10" ht="26.4" x14ac:dyDescent="0.25">
      <c r="A169" s="125" t="s">
        <v>430</v>
      </c>
      <c r="B169" s="23" t="s">
        <v>431</v>
      </c>
      <c r="C169" s="23" t="s">
        <v>36</v>
      </c>
      <c r="D169" s="23" t="s">
        <v>432</v>
      </c>
      <c r="E169" s="24" t="s">
        <v>26</v>
      </c>
      <c r="F169" s="3">
        <v>1349.77</v>
      </c>
      <c r="G169" s="4">
        <v>11.49</v>
      </c>
      <c r="H169" s="4">
        <f>TRUNC(TRUNC(G169 * J12, 2) + G169, 2)</f>
        <v>13.84</v>
      </c>
      <c r="I169" s="4">
        <f t="shared" si="2"/>
        <v>18680.810000000001</v>
      </c>
      <c r="J169" s="149">
        <f>I169 / J11</f>
        <v>6.9589276122759775E-3</v>
      </c>
    </row>
    <row r="170" spans="1:10" ht="26.4" x14ac:dyDescent="0.25">
      <c r="A170" s="125" t="s">
        <v>433</v>
      </c>
      <c r="B170" s="23" t="s">
        <v>434</v>
      </c>
      <c r="C170" s="23" t="s">
        <v>36</v>
      </c>
      <c r="D170" s="23" t="s">
        <v>435</v>
      </c>
      <c r="E170" s="24" t="s">
        <v>26</v>
      </c>
      <c r="F170" s="3">
        <v>715.44</v>
      </c>
      <c r="G170" s="4">
        <v>18.600000000000001</v>
      </c>
      <c r="H170" s="4">
        <f>TRUNC(TRUNC(G170 * J12, 2) + G170, 2)</f>
        <v>22.41</v>
      </c>
      <c r="I170" s="4">
        <f t="shared" si="2"/>
        <v>16033.01</v>
      </c>
      <c r="J170" s="149">
        <f>I170 / J11</f>
        <v>5.9725759213276547E-3</v>
      </c>
    </row>
    <row r="171" spans="1:10" ht="26.4" x14ac:dyDescent="0.25">
      <c r="A171" s="125" t="s">
        <v>436</v>
      </c>
      <c r="B171" s="23" t="s">
        <v>437</v>
      </c>
      <c r="C171" s="23" t="s">
        <v>36</v>
      </c>
      <c r="D171" s="23" t="s">
        <v>438</v>
      </c>
      <c r="E171" s="24" t="s">
        <v>26</v>
      </c>
      <c r="F171" s="3">
        <v>1349.77</v>
      </c>
      <c r="G171" s="4">
        <v>10.45</v>
      </c>
      <c r="H171" s="4">
        <f>TRUNC(TRUNC(G171 * J12, 2) + G171, 2)</f>
        <v>12.59</v>
      </c>
      <c r="I171" s="4">
        <f t="shared" si="2"/>
        <v>16993.599999999999</v>
      </c>
      <c r="J171" s="149">
        <f>I171 / J11</f>
        <v>6.3304124538482555E-3</v>
      </c>
    </row>
    <row r="172" spans="1:10" ht="27" thickBot="1" x14ac:dyDescent="0.3">
      <c r="A172" s="129" t="s">
        <v>439</v>
      </c>
      <c r="B172" s="90" t="s">
        <v>440</v>
      </c>
      <c r="C172" s="90" t="s">
        <v>36</v>
      </c>
      <c r="D172" s="90" t="s">
        <v>441</v>
      </c>
      <c r="E172" s="91" t="s">
        <v>26</v>
      </c>
      <c r="F172" s="92">
        <v>1021.14</v>
      </c>
      <c r="G172" s="93">
        <v>15.58</v>
      </c>
      <c r="H172" s="93">
        <f>TRUNC(TRUNC(G172 * J12, 2) + G172, 2)</f>
        <v>18.77</v>
      </c>
      <c r="I172" s="93">
        <f t="shared" si="2"/>
        <v>19166.79</v>
      </c>
      <c r="J172" s="153">
        <f>I172 / J11</f>
        <v>7.1399636402112686E-3</v>
      </c>
    </row>
    <row r="173" spans="1:10" ht="14.4" thickBot="1" x14ac:dyDescent="0.3">
      <c r="A173" s="42" t="s">
        <v>442</v>
      </c>
      <c r="B173" s="43" t="s">
        <v>13</v>
      </c>
      <c r="C173" s="43"/>
      <c r="D173" s="43" t="s">
        <v>443</v>
      </c>
      <c r="E173" s="86"/>
      <c r="F173" s="44">
        <v>1</v>
      </c>
      <c r="G173" s="44" t="s">
        <v>15</v>
      </c>
      <c r="H173" s="45">
        <f>I174 + I175</f>
        <v>22146.550000000003</v>
      </c>
      <c r="I173" s="45">
        <f t="shared" si="2"/>
        <v>22146.55</v>
      </c>
      <c r="J173" s="46">
        <f>I173 / J11</f>
        <v>8.2499762222114845E-3</v>
      </c>
    </row>
    <row r="174" spans="1:10" ht="26.4" x14ac:dyDescent="0.25">
      <c r="A174" s="133" t="s">
        <v>444</v>
      </c>
      <c r="B174" s="7" t="s">
        <v>445</v>
      </c>
      <c r="C174" s="7" t="s">
        <v>36</v>
      </c>
      <c r="D174" s="7" t="s">
        <v>446</v>
      </c>
      <c r="E174" s="8" t="s">
        <v>26</v>
      </c>
      <c r="F174" s="11">
        <v>528.80999999999995</v>
      </c>
      <c r="G174" s="12">
        <v>21.77</v>
      </c>
      <c r="H174" s="12">
        <f>TRUNC(TRUNC(G174 * J12, 2) + G174, 2)</f>
        <v>26.23</v>
      </c>
      <c r="I174" s="12">
        <f t="shared" si="2"/>
        <v>13870.68</v>
      </c>
      <c r="J174" s="151">
        <f>I174 / J11</f>
        <v>5.1670702744176589E-3</v>
      </c>
    </row>
    <row r="175" spans="1:10" ht="27" thickBot="1" x14ac:dyDescent="0.3">
      <c r="A175" s="129" t="s">
        <v>447</v>
      </c>
      <c r="B175" s="90" t="s">
        <v>448</v>
      </c>
      <c r="C175" s="90" t="s">
        <v>36</v>
      </c>
      <c r="D175" s="90" t="s">
        <v>449</v>
      </c>
      <c r="E175" s="91" t="s">
        <v>26</v>
      </c>
      <c r="F175" s="92">
        <v>528.80999999999995</v>
      </c>
      <c r="G175" s="93">
        <v>12.99</v>
      </c>
      <c r="H175" s="93">
        <f>TRUNC(TRUNC(G175 * J12, 2) + G175, 2)</f>
        <v>15.65</v>
      </c>
      <c r="I175" s="93">
        <f t="shared" si="2"/>
        <v>8275.8700000000008</v>
      </c>
      <c r="J175" s="153">
        <f>I175 / J11</f>
        <v>3.0829059477938264E-3</v>
      </c>
    </row>
    <row r="176" spans="1:10" ht="14.4" thickBot="1" x14ac:dyDescent="0.3">
      <c r="A176" s="42" t="s">
        <v>450</v>
      </c>
      <c r="B176" s="43" t="s">
        <v>13</v>
      </c>
      <c r="C176" s="43"/>
      <c r="D176" s="43" t="s">
        <v>287</v>
      </c>
      <c r="E176" s="86"/>
      <c r="F176" s="44">
        <v>1</v>
      </c>
      <c r="G176" s="44" t="s">
        <v>15</v>
      </c>
      <c r="H176" s="45">
        <f>I177 + I178</f>
        <v>3053.0200000000004</v>
      </c>
      <c r="I176" s="45">
        <f t="shared" si="2"/>
        <v>3053.02</v>
      </c>
      <c r="J176" s="46">
        <f>I176 / J11</f>
        <v>1.1373032100230559E-3</v>
      </c>
    </row>
    <row r="177" spans="1:10" ht="26.4" x14ac:dyDescent="0.25">
      <c r="A177" s="133" t="s">
        <v>451</v>
      </c>
      <c r="B177" s="7" t="s">
        <v>452</v>
      </c>
      <c r="C177" s="7" t="s">
        <v>36</v>
      </c>
      <c r="D177" s="7" t="s">
        <v>453</v>
      </c>
      <c r="E177" s="8" t="s">
        <v>26</v>
      </c>
      <c r="F177" s="11">
        <v>61.69</v>
      </c>
      <c r="G177" s="12">
        <v>21.88</v>
      </c>
      <c r="H177" s="12">
        <f>TRUNC(TRUNC(G177 * J12, 2) + G177, 2)</f>
        <v>26.36</v>
      </c>
      <c r="I177" s="12">
        <f t="shared" si="2"/>
        <v>1626.14</v>
      </c>
      <c r="J177" s="151">
        <f>I177 / J11</f>
        <v>6.0576551805978742E-4</v>
      </c>
    </row>
    <row r="178" spans="1:10" ht="27" thickBot="1" x14ac:dyDescent="0.3">
      <c r="A178" s="129" t="s">
        <v>454</v>
      </c>
      <c r="B178" s="90" t="s">
        <v>455</v>
      </c>
      <c r="C178" s="90" t="s">
        <v>36</v>
      </c>
      <c r="D178" s="90" t="s">
        <v>456</v>
      </c>
      <c r="E178" s="91" t="s">
        <v>26</v>
      </c>
      <c r="F178" s="92">
        <v>61.69</v>
      </c>
      <c r="G178" s="93">
        <v>19.2</v>
      </c>
      <c r="H178" s="93">
        <f>TRUNC(TRUNC(G178 * J12, 2) + G178, 2)</f>
        <v>23.13</v>
      </c>
      <c r="I178" s="93">
        <f t="shared" si="2"/>
        <v>1426.88</v>
      </c>
      <c r="J178" s="153">
        <f>I178 / J11</f>
        <v>5.3153769196326859E-4</v>
      </c>
    </row>
    <row r="179" spans="1:10" ht="14.4" thickBot="1" x14ac:dyDescent="0.3">
      <c r="A179" s="42" t="s">
        <v>457</v>
      </c>
      <c r="B179" s="43" t="s">
        <v>13</v>
      </c>
      <c r="C179" s="43"/>
      <c r="D179" s="43" t="s">
        <v>458</v>
      </c>
      <c r="E179" s="86"/>
      <c r="F179" s="44">
        <v>1</v>
      </c>
      <c r="G179" s="44" t="s">
        <v>15</v>
      </c>
      <c r="H179" s="45">
        <f>I180</f>
        <v>16139.17</v>
      </c>
      <c r="I179" s="45">
        <f t="shared" si="2"/>
        <v>16139.17</v>
      </c>
      <c r="J179" s="46">
        <f>I179 / J11</f>
        <v>6.0121223732919546E-3</v>
      </c>
    </row>
    <row r="180" spans="1:10" ht="14.4" thickBot="1" x14ac:dyDescent="0.3">
      <c r="A180" s="131" t="s">
        <v>459</v>
      </c>
      <c r="B180" s="97" t="s">
        <v>460</v>
      </c>
      <c r="C180" s="97" t="s">
        <v>20</v>
      </c>
      <c r="D180" s="97" t="s">
        <v>461</v>
      </c>
      <c r="E180" s="98" t="s">
        <v>26</v>
      </c>
      <c r="F180" s="99">
        <v>19.8</v>
      </c>
      <c r="G180" s="100">
        <v>676.44</v>
      </c>
      <c r="H180" s="100">
        <f>TRUNC(TRUNC(G180 * J12, 2) + G180, 2)</f>
        <v>815.11</v>
      </c>
      <c r="I180" s="100">
        <f t="shared" si="2"/>
        <v>16139.17</v>
      </c>
      <c r="J180" s="154">
        <f>I180 / J11</f>
        <v>6.0121223732919546E-3</v>
      </c>
    </row>
    <row r="181" spans="1:10" ht="14.4" thickBot="1" x14ac:dyDescent="0.3">
      <c r="A181" s="42" t="s">
        <v>462</v>
      </c>
      <c r="B181" s="43" t="s">
        <v>13</v>
      </c>
      <c r="C181" s="43"/>
      <c r="D181" s="43" t="s">
        <v>463</v>
      </c>
      <c r="E181" s="86"/>
      <c r="F181" s="44">
        <v>1</v>
      </c>
      <c r="G181" s="44" t="s">
        <v>15</v>
      </c>
      <c r="H181" s="45">
        <f>I182 + I184 + I192</f>
        <v>75138.89</v>
      </c>
      <c r="I181" s="45">
        <f t="shared" si="2"/>
        <v>75138.89</v>
      </c>
      <c r="J181" s="46">
        <f>I181 / J11</f>
        <v>2.7990547325130295E-2</v>
      </c>
    </row>
    <row r="182" spans="1:10" ht="14.4" thickBot="1" x14ac:dyDescent="0.3">
      <c r="A182" s="42" t="s">
        <v>464</v>
      </c>
      <c r="B182" s="43" t="s">
        <v>13</v>
      </c>
      <c r="C182" s="43"/>
      <c r="D182" s="43" t="s">
        <v>465</v>
      </c>
      <c r="E182" s="86"/>
      <c r="F182" s="44">
        <v>1</v>
      </c>
      <c r="G182" s="44" t="s">
        <v>15</v>
      </c>
      <c r="H182" s="45">
        <f>I183</f>
        <v>561.57000000000005</v>
      </c>
      <c r="I182" s="45">
        <f t="shared" si="2"/>
        <v>561.57000000000005</v>
      </c>
      <c r="J182" s="46">
        <f>I182 / J11</f>
        <v>2.0919462160504928E-4</v>
      </c>
    </row>
    <row r="183" spans="1:10" ht="27" thickBot="1" x14ac:dyDescent="0.3">
      <c r="A183" s="131" t="s">
        <v>466</v>
      </c>
      <c r="B183" s="97" t="s">
        <v>467</v>
      </c>
      <c r="C183" s="97" t="s">
        <v>36</v>
      </c>
      <c r="D183" s="97" t="s">
        <v>468</v>
      </c>
      <c r="E183" s="98" t="s">
        <v>38</v>
      </c>
      <c r="F183" s="99">
        <v>3</v>
      </c>
      <c r="G183" s="100">
        <v>155.35</v>
      </c>
      <c r="H183" s="100">
        <f>TRUNC(TRUNC(G183 * J12, 2) + G183, 2)</f>
        <v>187.19</v>
      </c>
      <c r="I183" s="100">
        <f t="shared" si="2"/>
        <v>561.57000000000005</v>
      </c>
      <c r="J183" s="154">
        <f>I183 / J11</f>
        <v>2.0919462160504928E-4</v>
      </c>
    </row>
    <row r="184" spans="1:10" ht="14.4" thickBot="1" x14ac:dyDescent="0.3">
      <c r="A184" s="42" t="s">
        <v>469</v>
      </c>
      <c r="B184" s="43" t="s">
        <v>13</v>
      </c>
      <c r="C184" s="43"/>
      <c r="D184" s="43" t="s">
        <v>470</v>
      </c>
      <c r="E184" s="86"/>
      <c r="F184" s="44">
        <v>1</v>
      </c>
      <c r="G184" s="44" t="s">
        <v>15</v>
      </c>
      <c r="H184" s="45">
        <f>I185 + I186 + I187 + I188 + I189 + I190 + I191</f>
        <v>18827.48</v>
      </c>
      <c r="I184" s="45">
        <f t="shared" si="2"/>
        <v>18827.48</v>
      </c>
      <c r="J184" s="46">
        <f>I184 / J11</f>
        <v>7.0135647459384099E-3</v>
      </c>
    </row>
    <row r="185" spans="1:10" ht="39.6" x14ac:dyDescent="0.25">
      <c r="A185" s="133" t="s">
        <v>471</v>
      </c>
      <c r="B185" s="7" t="s">
        <v>472</v>
      </c>
      <c r="C185" s="7" t="s">
        <v>36</v>
      </c>
      <c r="D185" s="7" t="s">
        <v>473</v>
      </c>
      <c r="E185" s="8" t="s">
        <v>38</v>
      </c>
      <c r="F185" s="11">
        <v>7</v>
      </c>
      <c r="G185" s="12">
        <v>592.27</v>
      </c>
      <c r="H185" s="12">
        <f>TRUNC(TRUNC(G185 * J12, 2) + G185, 2)</f>
        <v>713.68</v>
      </c>
      <c r="I185" s="12">
        <f t="shared" si="2"/>
        <v>4995.76</v>
      </c>
      <c r="J185" s="151">
        <f>I185 / J11</f>
        <v>1.8610077511790888E-3</v>
      </c>
    </row>
    <row r="186" spans="1:10" ht="26.4" x14ac:dyDescent="0.25">
      <c r="A186" s="125" t="s">
        <v>474</v>
      </c>
      <c r="B186" s="23" t="s">
        <v>475</v>
      </c>
      <c r="C186" s="23" t="s">
        <v>20</v>
      </c>
      <c r="D186" s="23" t="s">
        <v>476</v>
      </c>
      <c r="E186" s="24" t="s">
        <v>38</v>
      </c>
      <c r="F186" s="3">
        <v>1</v>
      </c>
      <c r="G186" s="4">
        <v>1157.04</v>
      </c>
      <c r="H186" s="4">
        <f>TRUNC(TRUNC(G186 * J12, 2) + G186, 2)</f>
        <v>1394.23</v>
      </c>
      <c r="I186" s="4">
        <f t="shared" si="2"/>
        <v>1394.23</v>
      </c>
      <c r="J186" s="149">
        <f>I186 / J11</f>
        <v>5.1937499738306499E-4</v>
      </c>
    </row>
    <row r="187" spans="1:10" ht="52.8" x14ac:dyDescent="0.25">
      <c r="A187" s="125" t="s">
        <v>477</v>
      </c>
      <c r="B187" s="23" t="s">
        <v>478</v>
      </c>
      <c r="C187" s="23" t="s">
        <v>36</v>
      </c>
      <c r="D187" s="23" t="s">
        <v>479</v>
      </c>
      <c r="E187" s="24" t="s">
        <v>38</v>
      </c>
      <c r="F187" s="3">
        <v>15</v>
      </c>
      <c r="G187" s="4">
        <v>476.03</v>
      </c>
      <c r="H187" s="4">
        <f>TRUNC(TRUNC(G187 * J12, 2) + G187, 2)</f>
        <v>573.61</v>
      </c>
      <c r="I187" s="4">
        <f t="shared" si="2"/>
        <v>8604.15</v>
      </c>
      <c r="J187" s="149">
        <f>I187 / J11</f>
        <v>3.2051959746480126E-3</v>
      </c>
    </row>
    <row r="188" spans="1:10" ht="52.8" x14ac:dyDescent="0.25">
      <c r="A188" s="125" t="s">
        <v>480</v>
      </c>
      <c r="B188" s="23" t="s">
        <v>481</v>
      </c>
      <c r="C188" s="23" t="s">
        <v>36</v>
      </c>
      <c r="D188" s="23" t="s">
        <v>482</v>
      </c>
      <c r="E188" s="24" t="s">
        <v>38</v>
      </c>
      <c r="F188" s="3">
        <v>1</v>
      </c>
      <c r="G188" s="4">
        <v>1004.53</v>
      </c>
      <c r="H188" s="4">
        <f>TRUNC(TRUNC(G188 * J12, 2) + G188, 2)</f>
        <v>1210.45</v>
      </c>
      <c r="I188" s="4">
        <f t="shared" si="2"/>
        <v>1210.45</v>
      </c>
      <c r="J188" s="149">
        <f>I188 / J11</f>
        <v>4.5091374133559821E-4</v>
      </c>
    </row>
    <row r="189" spans="1:10" ht="26.4" x14ac:dyDescent="0.25">
      <c r="A189" s="125" t="s">
        <v>483</v>
      </c>
      <c r="B189" s="23" t="s">
        <v>484</v>
      </c>
      <c r="C189" s="23" t="s">
        <v>20</v>
      </c>
      <c r="D189" s="23" t="s">
        <v>485</v>
      </c>
      <c r="E189" s="24" t="s">
        <v>38</v>
      </c>
      <c r="F189" s="3">
        <v>1</v>
      </c>
      <c r="G189" s="4">
        <v>678.56</v>
      </c>
      <c r="H189" s="4">
        <f>TRUNC(TRUNC(G189 * J12, 2) + G189, 2)</f>
        <v>817.66</v>
      </c>
      <c r="I189" s="4">
        <f t="shared" si="2"/>
        <v>817.66</v>
      </c>
      <c r="J189" s="149">
        <f>I189 / J11</f>
        <v>3.0459261410257772E-4</v>
      </c>
    </row>
    <row r="190" spans="1:10" ht="26.4" x14ac:dyDescent="0.25">
      <c r="A190" s="125" t="s">
        <v>486</v>
      </c>
      <c r="B190" s="23" t="s">
        <v>487</v>
      </c>
      <c r="C190" s="23" t="s">
        <v>36</v>
      </c>
      <c r="D190" s="23" t="s">
        <v>488</v>
      </c>
      <c r="E190" s="24" t="s">
        <v>38</v>
      </c>
      <c r="F190" s="3">
        <v>3</v>
      </c>
      <c r="G190" s="4">
        <v>147.86000000000001</v>
      </c>
      <c r="H190" s="4">
        <f>TRUNC(TRUNC(G190 * J12, 2) + G190, 2)</f>
        <v>178.17</v>
      </c>
      <c r="I190" s="4">
        <f t="shared" si="2"/>
        <v>534.51</v>
      </c>
      <c r="J190" s="149">
        <f>I190 / J11</f>
        <v>1.9911429954255904E-4</v>
      </c>
    </row>
    <row r="191" spans="1:10" ht="14.4" thickBot="1" x14ac:dyDescent="0.3">
      <c r="A191" s="129" t="s">
        <v>489</v>
      </c>
      <c r="B191" s="90" t="s">
        <v>490</v>
      </c>
      <c r="C191" s="90" t="s">
        <v>20</v>
      </c>
      <c r="D191" s="90" t="s">
        <v>491</v>
      </c>
      <c r="E191" s="91" t="s">
        <v>38</v>
      </c>
      <c r="F191" s="92">
        <v>8</v>
      </c>
      <c r="G191" s="93">
        <v>131.82</v>
      </c>
      <c r="H191" s="93">
        <f>TRUNC(TRUNC(G191 * J12, 2) + G191, 2)</f>
        <v>158.84</v>
      </c>
      <c r="I191" s="93">
        <f t="shared" si="2"/>
        <v>1270.72</v>
      </c>
      <c r="J191" s="153">
        <f>I191 / J11</f>
        <v>4.7336536774750823E-4</v>
      </c>
    </row>
    <row r="192" spans="1:10" ht="14.4" thickBot="1" x14ac:dyDescent="0.3">
      <c r="A192" s="42" t="s">
        <v>492</v>
      </c>
      <c r="B192" s="43" t="s">
        <v>13</v>
      </c>
      <c r="C192" s="43"/>
      <c r="D192" s="43" t="s">
        <v>493</v>
      </c>
      <c r="E192" s="86"/>
      <c r="F192" s="44">
        <v>1</v>
      </c>
      <c r="G192" s="44" t="s">
        <v>15</v>
      </c>
      <c r="H192" s="45">
        <f>I193 + I194 + I195 + I196 + I197 + I198 + I199 + I200 + I201 + I202 + I203 + I204 + I205 + I206 + I207</f>
        <v>55749.84</v>
      </c>
      <c r="I192" s="45">
        <f t="shared" si="2"/>
        <v>55749.84</v>
      </c>
      <c r="J192" s="46">
        <f>I192 / J11</f>
        <v>2.0767787957586836E-2</v>
      </c>
    </row>
    <row r="193" spans="1:10" ht="26.4" x14ac:dyDescent="0.25">
      <c r="A193" s="133" t="s">
        <v>494</v>
      </c>
      <c r="B193" s="7" t="s">
        <v>495</v>
      </c>
      <c r="C193" s="7" t="s">
        <v>20</v>
      </c>
      <c r="D193" s="7" t="s">
        <v>496</v>
      </c>
      <c r="E193" s="8" t="s">
        <v>26</v>
      </c>
      <c r="F193" s="11">
        <v>7.14</v>
      </c>
      <c r="G193" s="12">
        <v>1776.93</v>
      </c>
      <c r="H193" s="12">
        <f>TRUNC(TRUNC(G193 * J12, 2) + G193, 2)</f>
        <v>2141.1999999999998</v>
      </c>
      <c r="I193" s="12">
        <f t="shared" si="2"/>
        <v>15288.16</v>
      </c>
      <c r="J193" s="151">
        <f>I193 / J11</f>
        <v>5.6951063023976531E-3</v>
      </c>
    </row>
    <row r="194" spans="1:10" ht="26.4" x14ac:dyDescent="0.25">
      <c r="A194" s="125" t="s">
        <v>497</v>
      </c>
      <c r="B194" s="23" t="s">
        <v>498</v>
      </c>
      <c r="C194" s="23" t="s">
        <v>20</v>
      </c>
      <c r="D194" s="23" t="s">
        <v>499</v>
      </c>
      <c r="E194" s="24" t="s">
        <v>38</v>
      </c>
      <c r="F194" s="3">
        <v>1</v>
      </c>
      <c r="G194" s="4">
        <v>2530.34</v>
      </c>
      <c r="H194" s="4">
        <f>TRUNC(TRUNC(G194 * J12, 2) + G194, 2)</f>
        <v>3049.05</v>
      </c>
      <c r="I194" s="4">
        <f t="shared" si="2"/>
        <v>3049.05</v>
      </c>
      <c r="J194" s="149">
        <f>I194 / J11</f>
        <v>1.13582431576629E-3</v>
      </c>
    </row>
    <row r="195" spans="1:10" ht="26.4" x14ac:dyDescent="0.25">
      <c r="A195" s="125" t="s">
        <v>500</v>
      </c>
      <c r="B195" s="23" t="s">
        <v>501</v>
      </c>
      <c r="C195" s="23" t="s">
        <v>36</v>
      </c>
      <c r="D195" s="23" t="s">
        <v>502</v>
      </c>
      <c r="E195" s="24" t="s">
        <v>38</v>
      </c>
      <c r="F195" s="3">
        <v>8</v>
      </c>
      <c r="G195" s="4">
        <v>218.46</v>
      </c>
      <c r="H195" s="4">
        <f>TRUNC(TRUNC(G195 * J12, 2) + G195, 2)</f>
        <v>263.24</v>
      </c>
      <c r="I195" s="4">
        <f t="shared" si="2"/>
        <v>2105.92</v>
      </c>
      <c r="J195" s="149">
        <f>I195 / J11</f>
        <v>7.8449193783589825E-4</v>
      </c>
    </row>
    <row r="196" spans="1:10" ht="26.4" x14ac:dyDescent="0.25">
      <c r="A196" s="125" t="s">
        <v>503</v>
      </c>
      <c r="B196" s="23" t="s">
        <v>504</v>
      </c>
      <c r="C196" s="23" t="s">
        <v>36</v>
      </c>
      <c r="D196" s="23" t="s">
        <v>505</v>
      </c>
      <c r="E196" s="24" t="s">
        <v>38</v>
      </c>
      <c r="F196" s="3">
        <v>5</v>
      </c>
      <c r="G196" s="4">
        <v>63.72</v>
      </c>
      <c r="H196" s="4">
        <f>TRUNC(TRUNC(G196 * J12, 2) + G196, 2)</f>
        <v>76.78</v>
      </c>
      <c r="I196" s="4">
        <f t="shared" si="2"/>
        <v>383.9</v>
      </c>
      <c r="J196" s="149">
        <f>I196 / J11</f>
        <v>1.4300944714671084E-4</v>
      </c>
    </row>
    <row r="197" spans="1:10" x14ac:dyDescent="0.25">
      <c r="A197" s="125" t="s">
        <v>506</v>
      </c>
      <c r="B197" s="23" t="s">
        <v>507</v>
      </c>
      <c r="C197" s="23" t="s">
        <v>20</v>
      </c>
      <c r="D197" s="23" t="s">
        <v>508</v>
      </c>
      <c r="E197" s="24" t="s">
        <v>38</v>
      </c>
      <c r="F197" s="3">
        <v>2</v>
      </c>
      <c r="G197" s="4">
        <v>371.45</v>
      </c>
      <c r="H197" s="4">
        <f>TRUNC(TRUNC(G197 * J12, 2) + G197, 2)</f>
        <v>447.59</v>
      </c>
      <c r="I197" s="4">
        <f t="shared" si="2"/>
        <v>895.18</v>
      </c>
      <c r="J197" s="149">
        <f>I197 / J11</f>
        <v>3.3347016644124148E-4</v>
      </c>
    </row>
    <row r="198" spans="1:10" ht="26.4" x14ac:dyDescent="0.25">
      <c r="A198" s="125" t="s">
        <v>509</v>
      </c>
      <c r="B198" s="23" t="s">
        <v>510</v>
      </c>
      <c r="C198" s="23" t="s">
        <v>20</v>
      </c>
      <c r="D198" s="23" t="s">
        <v>511</v>
      </c>
      <c r="E198" s="24" t="s">
        <v>38</v>
      </c>
      <c r="F198" s="3">
        <v>8</v>
      </c>
      <c r="G198" s="4">
        <v>388.38</v>
      </c>
      <c r="H198" s="4">
        <f>TRUNC(TRUNC(G198 * J12, 2) + G198, 2)</f>
        <v>467.99</v>
      </c>
      <c r="I198" s="4">
        <f t="shared" si="2"/>
        <v>3743.92</v>
      </c>
      <c r="J198" s="149">
        <f>I198 / J11</f>
        <v>1.3946755127937319E-3</v>
      </c>
    </row>
    <row r="199" spans="1:10" ht="26.4" x14ac:dyDescent="0.25">
      <c r="A199" s="125" t="s">
        <v>512</v>
      </c>
      <c r="B199" s="23" t="s">
        <v>513</v>
      </c>
      <c r="C199" s="23" t="s">
        <v>20</v>
      </c>
      <c r="D199" s="23" t="s">
        <v>514</v>
      </c>
      <c r="E199" s="24" t="s">
        <v>38</v>
      </c>
      <c r="F199" s="3">
        <v>27</v>
      </c>
      <c r="G199" s="4">
        <v>271.89</v>
      </c>
      <c r="H199" s="4">
        <f>TRUNC(TRUNC(G199 * J12, 2) + G199, 2)</f>
        <v>327.62</v>
      </c>
      <c r="I199" s="4">
        <f t="shared" si="2"/>
        <v>8845.74</v>
      </c>
      <c r="J199" s="149">
        <f>I199 / J11</f>
        <v>3.2951924641926177E-3</v>
      </c>
    </row>
    <row r="200" spans="1:10" ht="26.4" x14ac:dyDescent="0.25">
      <c r="A200" s="125" t="s">
        <v>515</v>
      </c>
      <c r="B200" s="23" t="s">
        <v>516</v>
      </c>
      <c r="C200" s="23" t="s">
        <v>20</v>
      </c>
      <c r="D200" s="23" t="s">
        <v>517</v>
      </c>
      <c r="E200" s="24" t="s">
        <v>38</v>
      </c>
      <c r="F200" s="3">
        <v>7</v>
      </c>
      <c r="G200" s="4">
        <v>816.29</v>
      </c>
      <c r="H200" s="4">
        <f>TRUNC(TRUNC(G200 * J12, 2) + G200, 2)</f>
        <v>983.62</v>
      </c>
      <c r="I200" s="4">
        <f t="shared" si="2"/>
        <v>6885.34</v>
      </c>
      <c r="J200" s="149">
        <f>I200 / J11</f>
        <v>2.5649092649573692E-3</v>
      </c>
    </row>
    <row r="201" spans="1:10" ht="26.4" x14ac:dyDescent="0.25">
      <c r="A201" s="125" t="s">
        <v>518</v>
      </c>
      <c r="B201" s="23" t="s">
        <v>519</v>
      </c>
      <c r="C201" s="23" t="s">
        <v>20</v>
      </c>
      <c r="D201" s="23" t="s">
        <v>520</v>
      </c>
      <c r="E201" s="24" t="s">
        <v>38</v>
      </c>
      <c r="F201" s="3">
        <v>10</v>
      </c>
      <c r="G201" s="4">
        <v>223.89</v>
      </c>
      <c r="H201" s="4">
        <f>TRUNC(TRUNC(G201 * J12, 2) + G201, 2)</f>
        <v>269.77999999999997</v>
      </c>
      <c r="I201" s="4">
        <f t="shared" si="2"/>
        <v>2697.8</v>
      </c>
      <c r="J201" s="149">
        <f>I201 / J11</f>
        <v>1.0049775631997826E-3</v>
      </c>
    </row>
    <row r="202" spans="1:10" ht="26.4" x14ac:dyDescent="0.25">
      <c r="A202" s="125" t="s">
        <v>521</v>
      </c>
      <c r="B202" s="23" t="s">
        <v>353</v>
      </c>
      <c r="C202" s="23" t="s">
        <v>20</v>
      </c>
      <c r="D202" s="23" t="s">
        <v>354</v>
      </c>
      <c r="E202" s="24" t="s">
        <v>38</v>
      </c>
      <c r="F202" s="3">
        <v>10</v>
      </c>
      <c r="G202" s="4">
        <v>114.42</v>
      </c>
      <c r="H202" s="4">
        <f>TRUNC(TRUNC(G202 * J12, 2) + G202, 2)</f>
        <v>137.87</v>
      </c>
      <c r="I202" s="4">
        <f t="shared" si="2"/>
        <v>1378.7</v>
      </c>
      <c r="J202" s="149">
        <f>I202 / J11</f>
        <v>5.1358980146176149E-4</v>
      </c>
    </row>
    <row r="203" spans="1:10" ht="26.4" x14ac:dyDescent="0.25">
      <c r="A203" s="125" t="s">
        <v>522</v>
      </c>
      <c r="B203" s="23" t="s">
        <v>523</v>
      </c>
      <c r="C203" s="23" t="s">
        <v>36</v>
      </c>
      <c r="D203" s="23" t="s">
        <v>524</v>
      </c>
      <c r="E203" s="24" t="s">
        <v>38</v>
      </c>
      <c r="F203" s="3">
        <v>5</v>
      </c>
      <c r="G203" s="4">
        <v>373.72</v>
      </c>
      <c r="H203" s="4">
        <f>TRUNC(TRUNC(G203 * J12, 2) + G203, 2)</f>
        <v>450.33</v>
      </c>
      <c r="I203" s="4">
        <f t="shared" si="2"/>
        <v>2251.65</v>
      </c>
      <c r="J203" s="149">
        <f>I203 / J11</f>
        <v>8.3877890510000394E-4</v>
      </c>
    </row>
    <row r="204" spans="1:10" ht="26.4" x14ac:dyDescent="0.25">
      <c r="A204" s="125" t="s">
        <v>525</v>
      </c>
      <c r="B204" s="23" t="s">
        <v>526</v>
      </c>
      <c r="C204" s="23" t="s">
        <v>20</v>
      </c>
      <c r="D204" s="23" t="s">
        <v>527</v>
      </c>
      <c r="E204" s="24" t="s">
        <v>38</v>
      </c>
      <c r="F204" s="3">
        <v>1</v>
      </c>
      <c r="G204" s="4">
        <v>166.84</v>
      </c>
      <c r="H204" s="4">
        <f>TRUNC(TRUNC(G204 * J12, 2) + G204, 2)</f>
        <v>201.04</v>
      </c>
      <c r="I204" s="4">
        <f t="shared" si="2"/>
        <v>201.04</v>
      </c>
      <c r="J204" s="149">
        <f>I204 / J11</f>
        <v>7.4890907148670875E-5</v>
      </c>
    </row>
    <row r="205" spans="1:10" ht="26.4" x14ac:dyDescent="0.25">
      <c r="A205" s="125" t="s">
        <v>528</v>
      </c>
      <c r="B205" s="23" t="s">
        <v>529</v>
      </c>
      <c r="C205" s="23" t="s">
        <v>36</v>
      </c>
      <c r="D205" s="23" t="s">
        <v>530</v>
      </c>
      <c r="E205" s="24" t="s">
        <v>38</v>
      </c>
      <c r="F205" s="3">
        <v>1</v>
      </c>
      <c r="G205" s="4">
        <v>1068.8499999999999</v>
      </c>
      <c r="H205" s="4">
        <f>TRUNC(TRUNC(G205 * J12, 2) + G205, 2)</f>
        <v>1287.96</v>
      </c>
      <c r="I205" s="4">
        <f t="shared" si="2"/>
        <v>1287.96</v>
      </c>
      <c r="J205" s="149">
        <f>I205 / J11</f>
        <v>4.797875684998117E-4</v>
      </c>
    </row>
    <row r="206" spans="1:10" x14ac:dyDescent="0.25">
      <c r="A206" s="125" t="s">
        <v>531</v>
      </c>
      <c r="B206" s="23" t="s">
        <v>532</v>
      </c>
      <c r="C206" s="23" t="s">
        <v>20</v>
      </c>
      <c r="D206" s="23" t="s">
        <v>533</v>
      </c>
      <c r="E206" s="24" t="s">
        <v>38</v>
      </c>
      <c r="F206" s="3">
        <v>21</v>
      </c>
      <c r="G206" s="4">
        <v>116.67</v>
      </c>
      <c r="H206" s="4">
        <f>TRUNC(TRUNC(G206 * J12, 2) + G206, 2)</f>
        <v>140.58000000000001</v>
      </c>
      <c r="I206" s="4">
        <f t="shared" ref="I206:I269" si="3">TRUNC(F206 * H206,2)</f>
        <v>2952.18</v>
      </c>
      <c r="J206" s="149">
        <f>I206 / J11</f>
        <v>1.099738550866311E-3</v>
      </c>
    </row>
    <row r="207" spans="1:10" ht="53.4" thickBot="1" x14ac:dyDescent="0.3">
      <c r="A207" s="129" t="s">
        <v>534</v>
      </c>
      <c r="B207" s="90" t="s">
        <v>535</v>
      </c>
      <c r="C207" s="90" t="s">
        <v>20</v>
      </c>
      <c r="D207" s="90" t="s">
        <v>536</v>
      </c>
      <c r="E207" s="91" t="s">
        <v>38</v>
      </c>
      <c r="F207" s="92">
        <v>6</v>
      </c>
      <c r="G207" s="93">
        <v>523.28</v>
      </c>
      <c r="H207" s="93">
        <f>TRUNC(TRUNC(G207 * J12, 2) + G207, 2)</f>
        <v>630.54999999999995</v>
      </c>
      <c r="I207" s="93">
        <f t="shared" si="3"/>
        <v>3783.3</v>
      </c>
      <c r="J207" s="153">
        <f>I207 / J11</f>
        <v>1.409345249778982E-3</v>
      </c>
    </row>
    <row r="208" spans="1:10" ht="14.4" thickBot="1" x14ac:dyDescent="0.3">
      <c r="A208" s="42" t="s">
        <v>537</v>
      </c>
      <c r="B208" s="43" t="s">
        <v>13</v>
      </c>
      <c r="C208" s="43"/>
      <c r="D208" s="43" t="s">
        <v>538</v>
      </c>
      <c r="E208" s="86"/>
      <c r="F208" s="44">
        <v>1</v>
      </c>
      <c r="G208" s="44" t="s">
        <v>15</v>
      </c>
      <c r="H208" s="45">
        <f>I209 + I252 + I287 + I306</f>
        <v>181521.77000000002</v>
      </c>
      <c r="I208" s="45">
        <f t="shared" si="3"/>
        <v>181521.77</v>
      </c>
      <c r="J208" s="46">
        <f>I208 / J11</f>
        <v>6.7620025977578546E-2</v>
      </c>
    </row>
    <row r="209" spans="1:10" ht="14.4" thickBot="1" x14ac:dyDescent="0.3">
      <c r="A209" s="42" t="s">
        <v>539</v>
      </c>
      <c r="B209" s="43" t="s">
        <v>13</v>
      </c>
      <c r="C209" s="43"/>
      <c r="D209" s="43" t="s">
        <v>540</v>
      </c>
      <c r="E209" s="86"/>
      <c r="F209" s="44">
        <v>1</v>
      </c>
      <c r="G209" s="44" t="s">
        <v>15</v>
      </c>
      <c r="H209" s="45">
        <f>I210 + I211 + I212 + I213 + I214 + I215 + I216 + I217 + I218 + I219 + I220 + I221 + I222 + I223 + I224 + I225 + I226 + I227 + I228 + I229 + I230 + I231 + I232 + I233 + I234 + I235 + I236 + I237 + I238 + I239 + I240 + I241 + I242 + I243 + I244 + I245 + I246 + I247 + I248 + I249 + I250 + I251</f>
        <v>80004.649999999994</v>
      </c>
      <c r="I209" s="45">
        <f t="shared" si="3"/>
        <v>80004.649999999994</v>
      </c>
      <c r="J209" s="46">
        <f>I209 / J11</f>
        <v>2.9803127808455586E-2</v>
      </c>
    </row>
    <row r="210" spans="1:10" x14ac:dyDescent="0.25">
      <c r="A210" s="133" t="s">
        <v>541</v>
      </c>
      <c r="B210" s="7" t="s">
        <v>542</v>
      </c>
      <c r="C210" s="7" t="s">
        <v>20</v>
      </c>
      <c r="D210" s="7" t="s">
        <v>543</v>
      </c>
      <c r="E210" s="8" t="s">
        <v>38</v>
      </c>
      <c r="F210" s="11">
        <v>1</v>
      </c>
      <c r="G210" s="12">
        <v>75.44</v>
      </c>
      <c r="H210" s="12">
        <f>TRUNC(TRUNC(G210 * J12, 2) + G210, 2)</f>
        <v>90.9</v>
      </c>
      <c r="I210" s="12">
        <f t="shared" si="3"/>
        <v>90.9</v>
      </c>
      <c r="J210" s="151">
        <f>I210 / J11</f>
        <v>3.3861835753154514E-5</v>
      </c>
    </row>
    <row r="211" spans="1:10" ht="26.4" x14ac:dyDescent="0.25">
      <c r="A211" s="125" t="s">
        <v>544</v>
      </c>
      <c r="B211" s="23" t="s">
        <v>545</v>
      </c>
      <c r="C211" s="23" t="s">
        <v>36</v>
      </c>
      <c r="D211" s="23" t="s">
        <v>546</v>
      </c>
      <c r="E211" s="24" t="s">
        <v>38</v>
      </c>
      <c r="F211" s="3">
        <v>1</v>
      </c>
      <c r="G211" s="4">
        <v>73.34</v>
      </c>
      <c r="H211" s="4">
        <f>TRUNC(TRUNC(G211 * J12, 2) + G211, 2)</f>
        <v>88.37</v>
      </c>
      <c r="I211" s="4">
        <f t="shared" si="3"/>
        <v>88.37</v>
      </c>
      <c r="J211" s="149">
        <f>I211 / J11</f>
        <v>3.2919366617230627E-5</v>
      </c>
    </row>
    <row r="212" spans="1:10" ht="39.6" x14ac:dyDescent="0.25">
      <c r="A212" s="125" t="s">
        <v>547</v>
      </c>
      <c r="B212" s="23" t="s">
        <v>548</v>
      </c>
      <c r="C212" s="23" t="s">
        <v>36</v>
      </c>
      <c r="D212" s="23" t="s">
        <v>549</v>
      </c>
      <c r="E212" s="24" t="s">
        <v>38</v>
      </c>
      <c r="F212" s="3">
        <v>1</v>
      </c>
      <c r="G212" s="4">
        <v>51.49</v>
      </c>
      <c r="H212" s="4">
        <f>TRUNC(TRUNC(G212 * J12, 2) + G212, 2)</f>
        <v>62.04</v>
      </c>
      <c r="I212" s="4">
        <f t="shared" si="3"/>
        <v>62.04</v>
      </c>
      <c r="J212" s="149">
        <f>I212 / J11</f>
        <v>2.3110982289611725E-5</v>
      </c>
    </row>
    <row r="213" spans="1:10" ht="39.6" x14ac:dyDescent="0.25">
      <c r="A213" s="125" t="s">
        <v>550</v>
      </c>
      <c r="B213" s="23" t="s">
        <v>551</v>
      </c>
      <c r="C213" s="23" t="s">
        <v>36</v>
      </c>
      <c r="D213" s="23" t="s">
        <v>552</v>
      </c>
      <c r="E213" s="24" t="s">
        <v>38</v>
      </c>
      <c r="F213" s="3">
        <v>3</v>
      </c>
      <c r="G213" s="4">
        <v>11.52</v>
      </c>
      <c r="H213" s="4">
        <f>TRUNC(TRUNC(G213 * J12, 2) + G213, 2)</f>
        <v>13.88</v>
      </c>
      <c r="I213" s="4">
        <f t="shared" si="3"/>
        <v>41.64</v>
      </c>
      <c r="J213" s="149">
        <f>I213 / J11</f>
        <v>1.5511626411015992E-5</v>
      </c>
    </row>
    <row r="214" spans="1:10" ht="39.6" x14ac:dyDescent="0.25">
      <c r="A214" s="125" t="s">
        <v>553</v>
      </c>
      <c r="B214" s="23" t="s">
        <v>554</v>
      </c>
      <c r="C214" s="23" t="s">
        <v>36</v>
      </c>
      <c r="D214" s="23" t="s">
        <v>555</v>
      </c>
      <c r="E214" s="24" t="s">
        <v>38</v>
      </c>
      <c r="F214" s="3">
        <v>18</v>
      </c>
      <c r="G214" s="4">
        <v>29.63</v>
      </c>
      <c r="H214" s="4">
        <f>TRUNC(TRUNC(G214 * J12, 2) + G214, 2)</f>
        <v>35.700000000000003</v>
      </c>
      <c r="I214" s="4">
        <f t="shared" si="3"/>
        <v>642.6</v>
      </c>
      <c r="J214" s="149">
        <f>I214 / J11</f>
        <v>2.3937971017576554E-4</v>
      </c>
    </row>
    <row r="215" spans="1:10" ht="26.4" x14ac:dyDescent="0.25">
      <c r="A215" s="125" t="s">
        <v>556</v>
      </c>
      <c r="B215" s="23" t="s">
        <v>557</v>
      </c>
      <c r="C215" s="23" t="s">
        <v>36</v>
      </c>
      <c r="D215" s="23" t="s">
        <v>558</v>
      </c>
      <c r="E215" s="24" t="s">
        <v>77</v>
      </c>
      <c r="F215" s="3">
        <v>100.9</v>
      </c>
      <c r="G215" s="4">
        <v>32.43</v>
      </c>
      <c r="H215" s="4">
        <f>TRUNC(TRUNC(G215 * J12, 2) + G215, 2)</f>
        <v>39.07</v>
      </c>
      <c r="I215" s="4">
        <f t="shared" si="3"/>
        <v>3942.16</v>
      </c>
      <c r="J215" s="149">
        <f>I215 / J11</f>
        <v>1.468523371096321E-3</v>
      </c>
    </row>
    <row r="216" spans="1:10" ht="39.6" x14ac:dyDescent="0.25">
      <c r="A216" s="125" t="s">
        <v>559</v>
      </c>
      <c r="B216" s="23" t="s">
        <v>560</v>
      </c>
      <c r="C216" s="23" t="s">
        <v>36</v>
      </c>
      <c r="D216" s="23" t="s">
        <v>561</v>
      </c>
      <c r="E216" s="24" t="s">
        <v>38</v>
      </c>
      <c r="F216" s="3">
        <v>5</v>
      </c>
      <c r="G216" s="4">
        <v>33.72</v>
      </c>
      <c r="H216" s="4">
        <f>TRUNC(TRUNC(G216 * J12, 2) + G216, 2)</f>
        <v>40.630000000000003</v>
      </c>
      <c r="I216" s="4">
        <f t="shared" si="3"/>
        <v>203.15</v>
      </c>
      <c r="J216" s="149">
        <f>I216 / J11</f>
        <v>7.5676918957682491E-5</v>
      </c>
    </row>
    <row r="217" spans="1:10" x14ac:dyDescent="0.25">
      <c r="A217" s="125" t="s">
        <v>562</v>
      </c>
      <c r="B217" s="23" t="s">
        <v>563</v>
      </c>
      <c r="C217" s="23" t="s">
        <v>20</v>
      </c>
      <c r="D217" s="23" t="s">
        <v>564</v>
      </c>
      <c r="E217" s="24" t="s">
        <v>38</v>
      </c>
      <c r="F217" s="3">
        <v>1</v>
      </c>
      <c r="G217" s="4">
        <v>996.36</v>
      </c>
      <c r="H217" s="4">
        <f>TRUNC(TRUNC(G217 * J12, 2) + G217, 2)</f>
        <v>1200.6099999999999</v>
      </c>
      <c r="I217" s="4">
        <f t="shared" si="3"/>
        <v>1200.6099999999999</v>
      </c>
      <c r="J217" s="149">
        <f>I217 / J11</f>
        <v>4.4724816967651082E-4</v>
      </c>
    </row>
    <row r="218" spans="1:10" ht="26.4" x14ac:dyDescent="0.25">
      <c r="A218" s="125" t="s">
        <v>565</v>
      </c>
      <c r="B218" s="23" t="s">
        <v>566</v>
      </c>
      <c r="C218" s="23" t="s">
        <v>36</v>
      </c>
      <c r="D218" s="23" t="s">
        <v>567</v>
      </c>
      <c r="E218" s="24" t="s">
        <v>38</v>
      </c>
      <c r="F218" s="3">
        <v>1</v>
      </c>
      <c r="G218" s="4">
        <v>45.69</v>
      </c>
      <c r="H218" s="4">
        <f>TRUNC(TRUNC(G218 * J12, 2) + G218, 2)</f>
        <v>55.05</v>
      </c>
      <c r="I218" s="4">
        <f t="shared" si="3"/>
        <v>55.05</v>
      </c>
      <c r="J218" s="149">
        <f>I218 / J11</f>
        <v>2.0507085348857598E-5</v>
      </c>
    </row>
    <row r="219" spans="1:10" ht="39.6" x14ac:dyDescent="0.25">
      <c r="A219" s="125" t="s">
        <v>568</v>
      </c>
      <c r="B219" s="23" t="s">
        <v>569</v>
      </c>
      <c r="C219" s="23" t="s">
        <v>36</v>
      </c>
      <c r="D219" s="23" t="s">
        <v>570</v>
      </c>
      <c r="E219" s="24" t="s">
        <v>38</v>
      </c>
      <c r="F219" s="3">
        <v>1</v>
      </c>
      <c r="G219" s="4">
        <v>192.31</v>
      </c>
      <c r="H219" s="4">
        <f>TRUNC(TRUNC(G219 * J12, 2) + G219, 2)</f>
        <v>231.73</v>
      </c>
      <c r="I219" s="4">
        <f t="shared" si="3"/>
        <v>231.73</v>
      </c>
      <c r="J219" s="149">
        <f>I219 / J11</f>
        <v>8.6323467536617094E-5</v>
      </c>
    </row>
    <row r="220" spans="1:10" ht="39.6" x14ac:dyDescent="0.25">
      <c r="A220" s="125" t="s">
        <v>571</v>
      </c>
      <c r="B220" s="23" t="s">
        <v>572</v>
      </c>
      <c r="C220" s="23" t="s">
        <v>36</v>
      </c>
      <c r="D220" s="23" t="s">
        <v>573</v>
      </c>
      <c r="E220" s="24" t="s">
        <v>38</v>
      </c>
      <c r="F220" s="3">
        <v>28</v>
      </c>
      <c r="G220" s="4">
        <v>108.61</v>
      </c>
      <c r="H220" s="4">
        <f>TRUNC(TRUNC(G220 * J12, 2) + G220, 2)</f>
        <v>130.87</v>
      </c>
      <c r="I220" s="4">
        <f t="shared" si="3"/>
        <v>3664.36</v>
      </c>
      <c r="J220" s="149">
        <f>I220 / J11</f>
        <v>1.3650380248672086E-3</v>
      </c>
    </row>
    <row r="221" spans="1:10" ht="39.6" x14ac:dyDescent="0.25">
      <c r="A221" s="125" t="s">
        <v>574</v>
      </c>
      <c r="B221" s="23" t="s">
        <v>575</v>
      </c>
      <c r="C221" s="23" t="s">
        <v>36</v>
      </c>
      <c r="D221" s="23" t="s">
        <v>576</v>
      </c>
      <c r="E221" s="24" t="s">
        <v>38</v>
      </c>
      <c r="F221" s="3">
        <v>3</v>
      </c>
      <c r="G221" s="4">
        <v>103.13</v>
      </c>
      <c r="H221" s="4">
        <f>TRUNC(TRUNC(G221 * J12, 2) + G221, 2)</f>
        <v>124.27</v>
      </c>
      <c r="I221" s="4">
        <f t="shared" si="3"/>
        <v>372.81</v>
      </c>
      <c r="J221" s="149">
        <f>I221 / J11</f>
        <v>1.3887822868133699E-4</v>
      </c>
    </row>
    <row r="222" spans="1:10" ht="39.6" x14ac:dyDescent="0.25">
      <c r="A222" s="125" t="s">
        <v>577</v>
      </c>
      <c r="B222" s="23" t="s">
        <v>578</v>
      </c>
      <c r="C222" s="23" t="s">
        <v>36</v>
      </c>
      <c r="D222" s="23" t="s">
        <v>579</v>
      </c>
      <c r="E222" s="24" t="s">
        <v>77</v>
      </c>
      <c r="F222" s="3">
        <v>2</v>
      </c>
      <c r="G222" s="4">
        <v>57.55</v>
      </c>
      <c r="H222" s="4">
        <f>TRUNC(TRUNC(G222 * J12, 2) + G222, 2)</f>
        <v>69.34</v>
      </c>
      <c r="I222" s="4">
        <f t="shared" si="3"/>
        <v>138.68</v>
      </c>
      <c r="J222" s="149">
        <f>I222 / J11</f>
        <v>5.1660719276649807E-5</v>
      </c>
    </row>
    <row r="223" spans="1:10" ht="39.6" x14ac:dyDescent="0.25">
      <c r="A223" s="125" t="s">
        <v>580</v>
      </c>
      <c r="B223" s="23" t="s">
        <v>581</v>
      </c>
      <c r="C223" s="23" t="s">
        <v>36</v>
      </c>
      <c r="D223" s="23" t="s">
        <v>582</v>
      </c>
      <c r="E223" s="24" t="s">
        <v>77</v>
      </c>
      <c r="F223" s="3">
        <v>1</v>
      </c>
      <c r="G223" s="4">
        <v>99.91</v>
      </c>
      <c r="H223" s="4">
        <f>TRUNC(TRUNC(G223 * J12, 2) + G223, 2)</f>
        <v>120.39</v>
      </c>
      <c r="I223" s="4">
        <f t="shared" si="3"/>
        <v>120.39</v>
      </c>
      <c r="J223" s="149">
        <f>I223 / J11</f>
        <v>4.4847375207065693E-5</v>
      </c>
    </row>
    <row r="224" spans="1:10" ht="39.6" x14ac:dyDescent="0.25">
      <c r="A224" s="125" t="s">
        <v>583</v>
      </c>
      <c r="B224" s="23" t="s">
        <v>584</v>
      </c>
      <c r="C224" s="23" t="s">
        <v>36</v>
      </c>
      <c r="D224" s="23" t="s">
        <v>585</v>
      </c>
      <c r="E224" s="24" t="s">
        <v>38</v>
      </c>
      <c r="F224" s="3">
        <v>3</v>
      </c>
      <c r="G224" s="4">
        <v>7.63</v>
      </c>
      <c r="H224" s="4">
        <f>TRUNC(TRUNC(G224 * J12, 2) + G224, 2)</f>
        <v>9.19</v>
      </c>
      <c r="I224" s="4">
        <f t="shared" si="3"/>
        <v>27.57</v>
      </c>
      <c r="J224" s="149">
        <f>I224 / J11</f>
        <v>1.0270305959455113E-5</v>
      </c>
    </row>
    <row r="225" spans="1:10" ht="26.4" x14ac:dyDescent="0.25">
      <c r="A225" s="125" t="s">
        <v>586</v>
      </c>
      <c r="B225" s="23" t="s">
        <v>587</v>
      </c>
      <c r="C225" s="23" t="s">
        <v>36</v>
      </c>
      <c r="D225" s="23" t="s">
        <v>588</v>
      </c>
      <c r="E225" s="24" t="s">
        <v>38</v>
      </c>
      <c r="F225" s="3">
        <v>2</v>
      </c>
      <c r="G225" s="4">
        <v>26.22</v>
      </c>
      <c r="H225" s="4">
        <f>TRUNC(TRUNC(G225 * J12, 2) + G225, 2)</f>
        <v>31.59</v>
      </c>
      <c r="I225" s="4">
        <f t="shared" si="3"/>
        <v>63.18</v>
      </c>
      <c r="J225" s="149">
        <f>I225 / J11</f>
        <v>2.3535652176945014E-5</v>
      </c>
    </row>
    <row r="226" spans="1:10" ht="39.6" x14ac:dyDescent="0.25">
      <c r="A226" s="125" t="s">
        <v>589</v>
      </c>
      <c r="B226" s="23" t="s">
        <v>590</v>
      </c>
      <c r="C226" s="23" t="s">
        <v>36</v>
      </c>
      <c r="D226" s="23" t="s">
        <v>591</v>
      </c>
      <c r="E226" s="24" t="s">
        <v>38</v>
      </c>
      <c r="F226" s="3">
        <v>61</v>
      </c>
      <c r="G226" s="4">
        <v>3.68</v>
      </c>
      <c r="H226" s="4">
        <f>TRUNC(TRUNC(G226 * J12, 2) + G226, 2)</f>
        <v>4.43</v>
      </c>
      <c r="I226" s="4">
        <f t="shared" si="3"/>
        <v>270.23</v>
      </c>
      <c r="J226" s="149">
        <f>I226 / J11</f>
        <v>1.006653891702414E-4</v>
      </c>
    </row>
    <row r="227" spans="1:10" ht="39.6" x14ac:dyDescent="0.25">
      <c r="A227" s="125" t="s">
        <v>592</v>
      </c>
      <c r="B227" s="23" t="s">
        <v>593</v>
      </c>
      <c r="C227" s="23" t="s">
        <v>36</v>
      </c>
      <c r="D227" s="23" t="s">
        <v>594</v>
      </c>
      <c r="E227" s="24" t="s">
        <v>38</v>
      </c>
      <c r="F227" s="3">
        <v>1</v>
      </c>
      <c r="G227" s="4">
        <v>18.5</v>
      </c>
      <c r="H227" s="4">
        <f>TRUNC(TRUNC(G227 * J12, 2) + G227, 2)</f>
        <v>22.29</v>
      </c>
      <c r="I227" s="4">
        <f t="shared" si="3"/>
        <v>22.29</v>
      </c>
      <c r="J227" s="149">
        <f>I227 / J11</f>
        <v>8.3034138497009246E-6</v>
      </c>
    </row>
    <row r="228" spans="1:10" ht="39.6" x14ac:dyDescent="0.25">
      <c r="A228" s="125" t="s">
        <v>595</v>
      </c>
      <c r="B228" s="23" t="s">
        <v>596</v>
      </c>
      <c r="C228" s="23" t="s">
        <v>36</v>
      </c>
      <c r="D228" s="23" t="s">
        <v>597</v>
      </c>
      <c r="E228" s="24" t="s">
        <v>38</v>
      </c>
      <c r="F228" s="3">
        <v>4</v>
      </c>
      <c r="G228" s="4">
        <v>10.16</v>
      </c>
      <c r="H228" s="4">
        <f>TRUNC(TRUNC(G228 * J12, 2) + G228, 2)</f>
        <v>12.24</v>
      </c>
      <c r="I228" s="4">
        <f t="shared" si="3"/>
        <v>48.96</v>
      </c>
      <c r="J228" s="149">
        <f>I228 / J11</f>
        <v>1.8238454108629755E-5</v>
      </c>
    </row>
    <row r="229" spans="1:10" ht="26.4" x14ac:dyDescent="0.25">
      <c r="A229" s="125" t="s">
        <v>598</v>
      </c>
      <c r="B229" s="23" t="s">
        <v>599</v>
      </c>
      <c r="C229" s="23" t="s">
        <v>36</v>
      </c>
      <c r="D229" s="23" t="s">
        <v>600</v>
      </c>
      <c r="E229" s="24" t="s">
        <v>38</v>
      </c>
      <c r="F229" s="3">
        <v>86</v>
      </c>
      <c r="G229" s="4">
        <v>8.18</v>
      </c>
      <c r="H229" s="4">
        <f>TRUNC(TRUNC(G229 * J12, 2) + G229, 2)</f>
        <v>9.85</v>
      </c>
      <c r="I229" s="4">
        <f t="shared" si="3"/>
        <v>847.1</v>
      </c>
      <c r="J229" s="149">
        <f>I229 / J11</f>
        <v>3.1555952768423748E-4</v>
      </c>
    </row>
    <row r="230" spans="1:10" ht="39.6" x14ac:dyDescent="0.25">
      <c r="A230" s="125" t="s">
        <v>601</v>
      </c>
      <c r="B230" s="23" t="s">
        <v>602</v>
      </c>
      <c r="C230" s="23" t="s">
        <v>36</v>
      </c>
      <c r="D230" s="23" t="s">
        <v>603</v>
      </c>
      <c r="E230" s="24" t="s">
        <v>38</v>
      </c>
      <c r="F230" s="3">
        <v>1</v>
      </c>
      <c r="G230" s="4">
        <v>13.97</v>
      </c>
      <c r="H230" s="4">
        <f>TRUNC(TRUNC(G230 * J12, 2) + G230, 2)</f>
        <v>16.829999999999998</v>
      </c>
      <c r="I230" s="4">
        <f t="shared" si="3"/>
        <v>16.829999999999998</v>
      </c>
      <c r="J230" s="149">
        <f>I230 / J11</f>
        <v>6.2694685998414781E-6</v>
      </c>
    </row>
    <row r="231" spans="1:10" ht="26.4" x14ac:dyDescent="0.25">
      <c r="A231" s="125" t="s">
        <v>604</v>
      </c>
      <c r="B231" s="23" t="s">
        <v>605</v>
      </c>
      <c r="C231" s="23" t="s">
        <v>36</v>
      </c>
      <c r="D231" s="23" t="s">
        <v>606</v>
      </c>
      <c r="E231" s="24" t="s">
        <v>38</v>
      </c>
      <c r="F231" s="3">
        <v>29</v>
      </c>
      <c r="G231" s="4">
        <v>17.22</v>
      </c>
      <c r="H231" s="4">
        <f>TRUNC(TRUNC(G231 * J12, 2) + G231, 2)</f>
        <v>20.75</v>
      </c>
      <c r="I231" s="4">
        <f t="shared" si="3"/>
        <v>601.75</v>
      </c>
      <c r="J231" s="149">
        <f>I231 / J11</f>
        <v>2.2416237254632262E-4</v>
      </c>
    </row>
    <row r="232" spans="1:10" ht="26.4" x14ac:dyDescent="0.25">
      <c r="A232" s="125" t="s">
        <v>607</v>
      </c>
      <c r="B232" s="23" t="s">
        <v>608</v>
      </c>
      <c r="C232" s="23" t="s">
        <v>36</v>
      </c>
      <c r="D232" s="23" t="s">
        <v>609</v>
      </c>
      <c r="E232" s="24" t="s">
        <v>38</v>
      </c>
      <c r="F232" s="3">
        <v>1</v>
      </c>
      <c r="G232" s="4">
        <v>38.83</v>
      </c>
      <c r="H232" s="4">
        <f>TRUNC(TRUNC(G232 * J12, 2) + G232, 2)</f>
        <v>46.79</v>
      </c>
      <c r="I232" s="4">
        <f t="shared" si="3"/>
        <v>46.79</v>
      </c>
      <c r="J232" s="149">
        <f>I232 / J11</f>
        <v>1.7430091252916384E-5</v>
      </c>
    </row>
    <row r="233" spans="1:10" ht="26.4" x14ac:dyDescent="0.25">
      <c r="A233" s="125" t="s">
        <v>610</v>
      </c>
      <c r="B233" s="23" t="s">
        <v>611</v>
      </c>
      <c r="C233" s="23" t="s">
        <v>36</v>
      </c>
      <c r="D233" s="23" t="s">
        <v>612</v>
      </c>
      <c r="E233" s="24" t="s">
        <v>77</v>
      </c>
      <c r="F233" s="3">
        <v>299.39999999999998</v>
      </c>
      <c r="G233" s="4">
        <v>25.6</v>
      </c>
      <c r="H233" s="4">
        <f>TRUNC(TRUNC(G233 * J12, 2) + G233, 2)</f>
        <v>30.84</v>
      </c>
      <c r="I233" s="4">
        <f t="shared" si="3"/>
        <v>9233.49</v>
      </c>
      <c r="J233" s="149">
        <f>I233 / J11</f>
        <v>3.439636103502691E-3</v>
      </c>
    </row>
    <row r="234" spans="1:10" ht="26.4" x14ac:dyDescent="0.25">
      <c r="A234" s="125" t="s">
        <v>613</v>
      </c>
      <c r="B234" s="23" t="s">
        <v>614</v>
      </c>
      <c r="C234" s="23" t="s">
        <v>36</v>
      </c>
      <c r="D234" s="23" t="s">
        <v>615</v>
      </c>
      <c r="E234" s="24" t="s">
        <v>38</v>
      </c>
      <c r="F234" s="3">
        <v>39</v>
      </c>
      <c r="G234" s="4">
        <v>10.91</v>
      </c>
      <c r="H234" s="4">
        <f>TRUNC(TRUNC(G234 * J12, 2) + G234, 2)</f>
        <v>13.14</v>
      </c>
      <c r="I234" s="4">
        <f t="shared" si="3"/>
        <v>512.46</v>
      </c>
      <c r="J234" s="149">
        <f>I234 / J11</f>
        <v>1.9090028987966514E-4</v>
      </c>
    </row>
    <row r="235" spans="1:10" ht="26.4" x14ac:dyDescent="0.25">
      <c r="A235" s="125" t="s">
        <v>616</v>
      </c>
      <c r="B235" s="23" t="s">
        <v>617</v>
      </c>
      <c r="C235" s="23" t="s">
        <v>36</v>
      </c>
      <c r="D235" s="23" t="s">
        <v>618</v>
      </c>
      <c r="E235" s="24" t="s">
        <v>38</v>
      </c>
      <c r="F235" s="3">
        <v>20</v>
      </c>
      <c r="G235" s="4">
        <v>21.25</v>
      </c>
      <c r="H235" s="4">
        <f>TRUNC(TRUNC(G235 * J12, 2) + G235, 2)</f>
        <v>25.6</v>
      </c>
      <c r="I235" s="4">
        <f t="shared" si="3"/>
        <v>512</v>
      </c>
      <c r="J235" s="149">
        <f>I235 / J11</f>
        <v>1.9072893185495169E-4</v>
      </c>
    </row>
    <row r="236" spans="1:10" ht="39.6" x14ac:dyDescent="0.25">
      <c r="A236" s="125" t="s">
        <v>619</v>
      </c>
      <c r="B236" s="23" t="s">
        <v>620</v>
      </c>
      <c r="C236" s="23" t="s">
        <v>36</v>
      </c>
      <c r="D236" s="23" t="s">
        <v>621</v>
      </c>
      <c r="E236" s="24" t="s">
        <v>38</v>
      </c>
      <c r="F236" s="3">
        <v>10</v>
      </c>
      <c r="G236" s="4">
        <v>17.53</v>
      </c>
      <c r="H236" s="4">
        <f>TRUNC(TRUNC(G236 * J12, 2) + G236, 2)</f>
        <v>21.12</v>
      </c>
      <c r="I236" s="4">
        <f t="shared" si="3"/>
        <v>211.2</v>
      </c>
      <c r="J236" s="149">
        <f>I236 / J11</f>
        <v>7.8675684390167573E-5</v>
      </c>
    </row>
    <row r="237" spans="1:10" ht="39.6" x14ac:dyDescent="0.25">
      <c r="A237" s="125" t="s">
        <v>622</v>
      </c>
      <c r="B237" s="23" t="s">
        <v>623</v>
      </c>
      <c r="C237" s="23" t="s">
        <v>36</v>
      </c>
      <c r="D237" s="23" t="s">
        <v>624</v>
      </c>
      <c r="E237" s="24" t="s">
        <v>38</v>
      </c>
      <c r="F237" s="3">
        <v>55</v>
      </c>
      <c r="G237" s="4">
        <v>13.98</v>
      </c>
      <c r="H237" s="4">
        <f>TRUNC(TRUNC(G237 * J12, 2) + G237, 2)</f>
        <v>16.84</v>
      </c>
      <c r="I237" s="4">
        <f t="shared" si="3"/>
        <v>926.2</v>
      </c>
      <c r="J237" s="149">
        <f>I237 / J11</f>
        <v>3.4502565758604741E-4</v>
      </c>
    </row>
    <row r="238" spans="1:10" ht="39.6" x14ac:dyDescent="0.25">
      <c r="A238" s="125" t="s">
        <v>625</v>
      </c>
      <c r="B238" s="23" t="s">
        <v>626</v>
      </c>
      <c r="C238" s="23" t="s">
        <v>36</v>
      </c>
      <c r="D238" s="23" t="s">
        <v>627</v>
      </c>
      <c r="E238" s="24" t="s">
        <v>38</v>
      </c>
      <c r="F238" s="3">
        <v>1</v>
      </c>
      <c r="G238" s="4">
        <v>21.95</v>
      </c>
      <c r="H238" s="4">
        <f>TRUNC(TRUNC(G238 * J12, 2) + G238, 2)</f>
        <v>26.44</v>
      </c>
      <c r="I238" s="4">
        <f t="shared" si="3"/>
        <v>26.44</v>
      </c>
      <c r="J238" s="149">
        <f>I238 / J11</f>
        <v>9.8493612465721152E-6</v>
      </c>
    </row>
    <row r="239" spans="1:10" ht="39.6" x14ac:dyDescent="0.25">
      <c r="A239" s="125" t="s">
        <v>628</v>
      </c>
      <c r="B239" s="23" t="s">
        <v>629</v>
      </c>
      <c r="C239" s="23" t="s">
        <v>36</v>
      </c>
      <c r="D239" s="23" t="s">
        <v>630</v>
      </c>
      <c r="E239" s="24" t="s">
        <v>38</v>
      </c>
      <c r="F239" s="3">
        <v>1</v>
      </c>
      <c r="G239" s="4">
        <v>9.9700000000000006</v>
      </c>
      <c r="H239" s="4">
        <f>TRUNC(TRUNC(G239 * J12, 2) + G239, 2)</f>
        <v>12.01</v>
      </c>
      <c r="I239" s="4">
        <f t="shared" si="3"/>
        <v>12.01</v>
      </c>
      <c r="J239" s="149">
        <f>I239 / J11</f>
        <v>4.4739345148007224E-6</v>
      </c>
    </row>
    <row r="240" spans="1:10" x14ac:dyDescent="0.25">
      <c r="A240" s="125" t="s">
        <v>631</v>
      </c>
      <c r="B240" s="23" t="s">
        <v>632</v>
      </c>
      <c r="C240" s="23" t="s">
        <v>20</v>
      </c>
      <c r="D240" s="23" t="s">
        <v>633</v>
      </c>
      <c r="E240" s="24" t="s">
        <v>38</v>
      </c>
      <c r="F240" s="3">
        <v>1</v>
      </c>
      <c r="G240" s="4">
        <v>4499.9399999999996</v>
      </c>
      <c r="H240" s="4">
        <f>TRUNC(TRUNC(G240 * J12, 2) + G240, 2)</f>
        <v>5422.42</v>
      </c>
      <c r="I240" s="4">
        <f t="shared" si="3"/>
        <v>5422.42</v>
      </c>
      <c r="J240" s="149">
        <f>I240 / J11</f>
        <v>2.0199460442752483E-3</v>
      </c>
    </row>
    <row r="241" spans="1:10" ht="26.4" x14ac:dyDescent="0.25">
      <c r="A241" s="125" t="s">
        <v>634</v>
      </c>
      <c r="B241" s="23" t="s">
        <v>635</v>
      </c>
      <c r="C241" s="23" t="s">
        <v>20</v>
      </c>
      <c r="D241" s="23" t="s">
        <v>636</v>
      </c>
      <c r="E241" s="24" t="s">
        <v>38</v>
      </c>
      <c r="F241" s="3">
        <v>1</v>
      </c>
      <c r="G241" s="4">
        <v>28543.68</v>
      </c>
      <c r="H241" s="4">
        <f>TRUNC(TRUNC(G241 * J12, 2) + G241, 2)</f>
        <v>34395.129999999997</v>
      </c>
      <c r="I241" s="4">
        <f t="shared" si="3"/>
        <v>34395.129999999997</v>
      </c>
      <c r="J241" s="149">
        <f>I241 / J11</f>
        <v>1.2812785949047273E-2</v>
      </c>
    </row>
    <row r="242" spans="1:10" ht="26.4" x14ac:dyDescent="0.25">
      <c r="A242" s="125" t="s">
        <v>637</v>
      </c>
      <c r="B242" s="23" t="s">
        <v>638</v>
      </c>
      <c r="C242" s="23" t="s">
        <v>36</v>
      </c>
      <c r="D242" s="23" t="s">
        <v>639</v>
      </c>
      <c r="E242" s="24" t="s">
        <v>38</v>
      </c>
      <c r="F242" s="3">
        <v>2</v>
      </c>
      <c r="G242" s="4">
        <v>47.16</v>
      </c>
      <c r="H242" s="4">
        <f>TRUNC(TRUNC(G242 * J12, 2) + G242, 2)</f>
        <v>56.82</v>
      </c>
      <c r="I242" s="4">
        <f t="shared" si="3"/>
        <v>113.64</v>
      </c>
      <c r="J242" s="149">
        <f>I242 / J11</f>
        <v>4.2332882453118574E-5</v>
      </c>
    </row>
    <row r="243" spans="1:10" x14ac:dyDescent="0.25">
      <c r="A243" s="125" t="s">
        <v>640</v>
      </c>
      <c r="B243" s="23" t="s">
        <v>641</v>
      </c>
      <c r="C243" s="23" t="s">
        <v>20</v>
      </c>
      <c r="D243" s="23" t="s">
        <v>642</v>
      </c>
      <c r="E243" s="24" t="s">
        <v>38</v>
      </c>
      <c r="F243" s="3">
        <v>1</v>
      </c>
      <c r="G243" s="4">
        <v>168.37</v>
      </c>
      <c r="H243" s="4">
        <f>TRUNC(TRUNC(G243 * J12, 2) + G243, 2)</f>
        <v>202.88</v>
      </c>
      <c r="I243" s="4">
        <f t="shared" si="3"/>
        <v>202.88</v>
      </c>
      <c r="J243" s="149">
        <f>I243 / J11</f>
        <v>7.55763392475246E-5</v>
      </c>
    </row>
    <row r="244" spans="1:10" ht="39.6" x14ac:dyDescent="0.25">
      <c r="A244" s="125" t="s">
        <v>643</v>
      </c>
      <c r="B244" s="23" t="s">
        <v>644</v>
      </c>
      <c r="C244" s="23" t="s">
        <v>36</v>
      </c>
      <c r="D244" s="23" t="s">
        <v>645</v>
      </c>
      <c r="E244" s="24" t="s">
        <v>38</v>
      </c>
      <c r="F244" s="3">
        <v>4</v>
      </c>
      <c r="G244" s="4">
        <v>8.65</v>
      </c>
      <c r="H244" s="4">
        <f>TRUNC(TRUNC(G244 * J12, 2) + G244, 2)</f>
        <v>10.42</v>
      </c>
      <c r="I244" s="4">
        <f t="shared" si="3"/>
        <v>41.68</v>
      </c>
      <c r="J244" s="149">
        <f>I244 / J11</f>
        <v>1.5526527108817162E-5</v>
      </c>
    </row>
    <row r="245" spans="1:10" ht="39.6" x14ac:dyDescent="0.25">
      <c r="A245" s="125" t="s">
        <v>646</v>
      </c>
      <c r="B245" s="23" t="s">
        <v>647</v>
      </c>
      <c r="C245" s="23" t="s">
        <v>36</v>
      </c>
      <c r="D245" s="23" t="s">
        <v>648</v>
      </c>
      <c r="E245" s="24" t="s">
        <v>38</v>
      </c>
      <c r="F245" s="3">
        <v>1</v>
      </c>
      <c r="G245" s="4">
        <v>8.3699999999999992</v>
      </c>
      <c r="H245" s="4">
        <f>TRUNC(TRUNC(G245 * J12, 2) + G245, 2)</f>
        <v>10.08</v>
      </c>
      <c r="I245" s="4">
        <f t="shared" si="3"/>
        <v>10.08</v>
      </c>
      <c r="J245" s="149">
        <f>I245 / J11</f>
        <v>3.7549758458943613E-6</v>
      </c>
    </row>
    <row r="246" spans="1:10" ht="39.6" x14ac:dyDescent="0.25">
      <c r="A246" s="125" t="s">
        <v>649</v>
      </c>
      <c r="B246" s="23" t="s">
        <v>650</v>
      </c>
      <c r="C246" s="23" t="s">
        <v>36</v>
      </c>
      <c r="D246" s="23" t="s">
        <v>651</v>
      </c>
      <c r="E246" s="24" t="s">
        <v>38</v>
      </c>
      <c r="F246" s="3">
        <v>6</v>
      </c>
      <c r="G246" s="4">
        <v>17.399999999999999</v>
      </c>
      <c r="H246" s="4">
        <f>TRUNC(TRUNC(G246 * J12, 2) + G246, 2)</f>
        <v>20.96</v>
      </c>
      <c r="I246" s="4">
        <f t="shared" si="3"/>
        <v>125.76</v>
      </c>
      <c r="J246" s="149">
        <f>I246 / J11</f>
        <v>4.6847793886872508E-5</v>
      </c>
    </row>
    <row r="247" spans="1:10" ht="26.4" x14ac:dyDescent="0.25">
      <c r="A247" s="125" t="s">
        <v>652</v>
      </c>
      <c r="B247" s="23" t="s">
        <v>653</v>
      </c>
      <c r="C247" s="23" t="s">
        <v>20</v>
      </c>
      <c r="D247" s="23" t="s">
        <v>654</v>
      </c>
      <c r="E247" s="24" t="s">
        <v>38</v>
      </c>
      <c r="F247" s="3">
        <v>1</v>
      </c>
      <c r="G247" s="4">
        <v>392.94</v>
      </c>
      <c r="H247" s="4">
        <f>TRUNC(TRUNC(G247 * J12, 2) + G247, 2)</f>
        <v>473.49</v>
      </c>
      <c r="I247" s="4">
        <f t="shared" si="3"/>
        <v>473.49</v>
      </c>
      <c r="J247" s="149">
        <f>I247 / J11</f>
        <v>1.7638328504687712E-4</v>
      </c>
    </row>
    <row r="248" spans="1:10" ht="26.4" x14ac:dyDescent="0.25">
      <c r="A248" s="125" t="s">
        <v>655</v>
      </c>
      <c r="B248" s="23" t="s">
        <v>656</v>
      </c>
      <c r="C248" s="23" t="s">
        <v>36</v>
      </c>
      <c r="D248" s="23" t="s">
        <v>657</v>
      </c>
      <c r="E248" s="24" t="s">
        <v>77</v>
      </c>
      <c r="F248" s="3">
        <v>12.4</v>
      </c>
      <c r="G248" s="4">
        <v>35.15</v>
      </c>
      <c r="H248" s="4">
        <f>TRUNC(TRUNC(G248 * J12, 2) + G248, 2)</f>
        <v>42.35</v>
      </c>
      <c r="I248" s="4">
        <f t="shared" si="3"/>
        <v>525.14</v>
      </c>
      <c r="J248" s="149">
        <f>I248 / J11</f>
        <v>1.956238110826354E-4</v>
      </c>
    </row>
    <row r="249" spans="1:10" ht="39.6" x14ac:dyDescent="0.25">
      <c r="A249" s="125" t="s">
        <v>658</v>
      </c>
      <c r="B249" s="23" t="s">
        <v>659</v>
      </c>
      <c r="C249" s="23" t="s">
        <v>36</v>
      </c>
      <c r="D249" s="23" t="s">
        <v>660</v>
      </c>
      <c r="E249" s="24" t="s">
        <v>38</v>
      </c>
      <c r="F249" s="3">
        <v>1</v>
      </c>
      <c r="G249" s="4">
        <v>21.4</v>
      </c>
      <c r="H249" s="4">
        <f>TRUNC(TRUNC(G249 * J12, 2) + G249, 2)</f>
        <v>25.78</v>
      </c>
      <c r="I249" s="4">
        <f t="shared" si="3"/>
        <v>25.78</v>
      </c>
      <c r="J249" s="149">
        <f>I249 / J11</f>
        <v>9.603499732852841E-6</v>
      </c>
    </row>
    <row r="250" spans="1:10" x14ac:dyDescent="0.25">
      <c r="A250" s="125" t="s">
        <v>661</v>
      </c>
      <c r="B250" s="23" t="s">
        <v>662</v>
      </c>
      <c r="C250" s="23" t="s">
        <v>20</v>
      </c>
      <c r="D250" s="23" t="s">
        <v>663</v>
      </c>
      <c r="E250" s="24" t="s">
        <v>38</v>
      </c>
      <c r="F250" s="3">
        <v>1</v>
      </c>
      <c r="G250" s="4">
        <v>4887.57</v>
      </c>
      <c r="H250" s="4">
        <f>TRUNC(TRUNC(G250 * J12, 2) + G250, 2)</f>
        <v>5889.52</v>
      </c>
      <c r="I250" s="4">
        <f t="shared" si="3"/>
        <v>5889.52</v>
      </c>
      <c r="J250" s="149">
        <f>I250 / J11</f>
        <v>2.193948942848389E-3</v>
      </c>
    </row>
    <row r="251" spans="1:10" ht="40.200000000000003" thickBot="1" x14ac:dyDescent="0.3">
      <c r="A251" s="129" t="s">
        <v>664</v>
      </c>
      <c r="B251" s="90" t="s">
        <v>665</v>
      </c>
      <c r="C251" s="90" t="s">
        <v>20</v>
      </c>
      <c r="D251" s="90" t="s">
        <v>666</v>
      </c>
      <c r="E251" s="91" t="s">
        <v>667</v>
      </c>
      <c r="F251" s="92">
        <v>1</v>
      </c>
      <c r="G251" s="93">
        <v>7092.24</v>
      </c>
      <c r="H251" s="93">
        <f>TRUNC(TRUNC(G251 * J12, 2) + G251, 2)</f>
        <v>8546.14</v>
      </c>
      <c r="I251" s="93">
        <f t="shared" si="3"/>
        <v>8546.14</v>
      </c>
      <c r="J251" s="153">
        <f>I251 / J11</f>
        <v>3.1835862376618685E-3</v>
      </c>
    </row>
    <row r="252" spans="1:10" ht="14.4" thickBot="1" x14ac:dyDescent="0.3">
      <c r="A252" s="42" t="s">
        <v>668</v>
      </c>
      <c r="B252" s="43" t="s">
        <v>13</v>
      </c>
      <c r="C252" s="43"/>
      <c r="D252" s="43" t="s">
        <v>669</v>
      </c>
      <c r="E252" s="86"/>
      <c r="F252" s="44">
        <v>1</v>
      </c>
      <c r="G252" s="44" t="s">
        <v>15</v>
      </c>
      <c r="H252" s="45">
        <f>I253 + I254 + I255 + I256 + I257 + I258 + I259 + I260 + I261 + I262 + I263 + I264 + I265 + I266 + I267 + I268 + I269 + I270 + I271 + I272 + I273 + I274 + I275 + I276 + I277 + I278 + I279 + I280 + I281 + I282 + I283 + I284 + I285 + I286</f>
        <v>57621.010000000009</v>
      </c>
      <c r="I252" s="45">
        <f t="shared" si="3"/>
        <v>57621.01</v>
      </c>
      <c r="J252" s="46">
        <f>I252 / J11</f>
        <v>2.1464831425202131E-2</v>
      </c>
    </row>
    <row r="253" spans="1:10" ht="39.6" x14ac:dyDescent="0.25">
      <c r="A253" s="133" t="s">
        <v>670</v>
      </c>
      <c r="B253" s="7" t="s">
        <v>671</v>
      </c>
      <c r="C253" s="7" t="s">
        <v>36</v>
      </c>
      <c r="D253" s="7" t="s">
        <v>672</v>
      </c>
      <c r="E253" s="8" t="s">
        <v>38</v>
      </c>
      <c r="F253" s="11">
        <v>7</v>
      </c>
      <c r="G253" s="12">
        <v>567.89</v>
      </c>
      <c r="H253" s="12">
        <f>TRUNC(TRUNC(G253 * J12, 2) + G253, 2)</f>
        <v>684.3</v>
      </c>
      <c r="I253" s="12">
        <f t="shared" si="3"/>
        <v>4790.1000000000004</v>
      </c>
      <c r="J253" s="151">
        <f>I253 / J11</f>
        <v>1.784395813434383E-3</v>
      </c>
    </row>
    <row r="254" spans="1:10" ht="39.6" x14ac:dyDescent="0.25">
      <c r="A254" s="125" t="s">
        <v>673</v>
      </c>
      <c r="B254" s="23" t="s">
        <v>674</v>
      </c>
      <c r="C254" s="23" t="s">
        <v>36</v>
      </c>
      <c r="D254" s="23" t="s">
        <v>675</v>
      </c>
      <c r="E254" s="24" t="s">
        <v>38</v>
      </c>
      <c r="F254" s="3">
        <v>26</v>
      </c>
      <c r="G254" s="4">
        <v>69.63</v>
      </c>
      <c r="H254" s="4">
        <f>TRUNC(TRUNC(G254 * J12, 2) + G254, 2)</f>
        <v>83.9</v>
      </c>
      <c r="I254" s="4">
        <f t="shared" si="3"/>
        <v>2181.4</v>
      </c>
      <c r="J254" s="149">
        <f>I254 / J11</f>
        <v>8.1260955458670246E-4</v>
      </c>
    </row>
    <row r="255" spans="1:10" ht="39.6" x14ac:dyDescent="0.25">
      <c r="A255" s="125" t="s">
        <v>676</v>
      </c>
      <c r="B255" s="23" t="s">
        <v>677</v>
      </c>
      <c r="C255" s="23" t="s">
        <v>36</v>
      </c>
      <c r="D255" s="23" t="s">
        <v>678</v>
      </c>
      <c r="E255" s="24" t="s">
        <v>38</v>
      </c>
      <c r="F255" s="3">
        <v>4</v>
      </c>
      <c r="G255" s="4">
        <v>21.01</v>
      </c>
      <c r="H255" s="4">
        <f>TRUNC(TRUNC(G255 * J12, 2) + G255, 2)</f>
        <v>25.31</v>
      </c>
      <c r="I255" s="4">
        <f t="shared" si="3"/>
        <v>101.24</v>
      </c>
      <c r="J255" s="149">
        <f>I255 / J11</f>
        <v>3.7713666134756462E-5</v>
      </c>
    </row>
    <row r="256" spans="1:10" ht="26.4" x14ac:dyDescent="0.25">
      <c r="A256" s="125" t="s">
        <v>679</v>
      </c>
      <c r="B256" s="23" t="s">
        <v>680</v>
      </c>
      <c r="C256" s="23" t="s">
        <v>36</v>
      </c>
      <c r="D256" s="23" t="s">
        <v>681</v>
      </c>
      <c r="E256" s="24" t="s">
        <v>38</v>
      </c>
      <c r="F256" s="3">
        <v>37</v>
      </c>
      <c r="G256" s="4">
        <v>11.15</v>
      </c>
      <c r="H256" s="4">
        <f>TRUNC(TRUNC(G256 * J12, 2) + G256, 2)</f>
        <v>13.43</v>
      </c>
      <c r="I256" s="4">
        <f t="shared" si="3"/>
        <v>496.91</v>
      </c>
      <c r="J256" s="149">
        <f>I256 / J11</f>
        <v>1.8510764360946103E-4</v>
      </c>
    </row>
    <row r="257" spans="1:10" ht="26.4" x14ac:dyDescent="0.25">
      <c r="A257" s="125" t="s">
        <v>682</v>
      </c>
      <c r="B257" s="23" t="s">
        <v>683</v>
      </c>
      <c r="C257" s="23" t="s">
        <v>36</v>
      </c>
      <c r="D257" s="23" t="s">
        <v>684</v>
      </c>
      <c r="E257" s="24" t="s">
        <v>38</v>
      </c>
      <c r="F257" s="3">
        <v>2</v>
      </c>
      <c r="G257" s="4">
        <v>20.74</v>
      </c>
      <c r="H257" s="4">
        <f>TRUNC(TRUNC(G257 * J12, 2) + G257, 2)</f>
        <v>24.99</v>
      </c>
      <c r="I257" s="4">
        <f t="shared" si="3"/>
        <v>49.98</v>
      </c>
      <c r="J257" s="149">
        <f>I257 / J11</f>
        <v>1.861842190255954E-5</v>
      </c>
    </row>
    <row r="258" spans="1:10" ht="26.4" x14ac:dyDescent="0.25">
      <c r="A258" s="125" t="s">
        <v>685</v>
      </c>
      <c r="B258" s="23" t="s">
        <v>686</v>
      </c>
      <c r="C258" s="23" t="s">
        <v>36</v>
      </c>
      <c r="D258" s="23" t="s">
        <v>687</v>
      </c>
      <c r="E258" s="24" t="s">
        <v>38</v>
      </c>
      <c r="F258" s="3">
        <v>39</v>
      </c>
      <c r="G258" s="4">
        <v>8.81</v>
      </c>
      <c r="H258" s="4">
        <f>TRUNC(TRUNC(G258 * J12, 2) + G258, 2)</f>
        <v>10.61</v>
      </c>
      <c r="I258" s="4">
        <f t="shared" si="3"/>
        <v>413.79</v>
      </c>
      <c r="J258" s="149">
        <f>I258 / J11</f>
        <v>1.5414399357863371E-4</v>
      </c>
    </row>
    <row r="259" spans="1:10" ht="26.4" x14ac:dyDescent="0.25">
      <c r="A259" s="125" t="s">
        <v>688</v>
      </c>
      <c r="B259" s="23" t="s">
        <v>689</v>
      </c>
      <c r="C259" s="23" t="s">
        <v>36</v>
      </c>
      <c r="D259" s="23" t="s">
        <v>690</v>
      </c>
      <c r="E259" s="24" t="s">
        <v>38</v>
      </c>
      <c r="F259" s="3">
        <v>15</v>
      </c>
      <c r="G259" s="4">
        <v>59.54</v>
      </c>
      <c r="H259" s="4">
        <f>TRUNC(TRUNC(G259 * J12, 2) + G259, 2)</f>
        <v>71.739999999999995</v>
      </c>
      <c r="I259" s="4">
        <f t="shared" si="3"/>
        <v>1076.0999999999999</v>
      </c>
      <c r="J259" s="149">
        <f>I259 / J11</f>
        <v>4.008660225959248E-4</v>
      </c>
    </row>
    <row r="260" spans="1:10" ht="39.6" x14ac:dyDescent="0.25">
      <c r="A260" s="125" t="s">
        <v>691</v>
      </c>
      <c r="B260" s="23" t="s">
        <v>692</v>
      </c>
      <c r="C260" s="23" t="s">
        <v>36</v>
      </c>
      <c r="D260" s="23" t="s">
        <v>693</v>
      </c>
      <c r="E260" s="24" t="s">
        <v>38</v>
      </c>
      <c r="F260" s="3">
        <v>9</v>
      </c>
      <c r="G260" s="4">
        <v>41.96</v>
      </c>
      <c r="H260" s="4">
        <f>TRUNC(TRUNC(G260 * J12, 2) + G260, 2)</f>
        <v>50.56</v>
      </c>
      <c r="I260" s="4">
        <f t="shared" si="3"/>
        <v>455.04</v>
      </c>
      <c r="J260" s="149">
        <f>I260 / J11</f>
        <v>1.6951033818608831E-4</v>
      </c>
    </row>
    <row r="261" spans="1:10" ht="39.6" x14ac:dyDescent="0.25">
      <c r="A261" s="125" t="s">
        <v>694</v>
      </c>
      <c r="B261" s="23" t="s">
        <v>695</v>
      </c>
      <c r="C261" s="23" t="s">
        <v>36</v>
      </c>
      <c r="D261" s="23" t="s">
        <v>696</v>
      </c>
      <c r="E261" s="24" t="s">
        <v>38</v>
      </c>
      <c r="F261" s="3">
        <v>59</v>
      </c>
      <c r="G261" s="4">
        <v>12.98</v>
      </c>
      <c r="H261" s="4">
        <f>TRUNC(TRUNC(G261 * J12, 2) + G261, 2)</f>
        <v>15.64</v>
      </c>
      <c r="I261" s="4">
        <f t="shared" si="3"/>
        <v>922.76</v>
      </c>
      <c r="J261" s="149">
        <f>I261 / J11</f>
        <v>3.4374419757514694E-4</v>
      </c>
    </row>
    <row r="262" spans="1:10" ht="39.6" x14ac:dyDescent="0.25">
      <c r="A262" s="125" t="s">
        <v>697</v>
      </c>
      <c r="B262" s="23" t="s">
        <v>698</v>
      </c>
      <c r="C262" s="23" t="s">
        <v>36</v>
      </c>
      <c r="D262" s="23" t="s">
        <v>699</v>
      </c>
      <c r="E262" s="24" t="s">
        <v>38</v>
      </c>
      <c r="F262" s="3">
        <v>29</v>
      </c>
      <c r="G262" s="4">
        <v>10.67</v>
      </c>
      <c r="H262" s="4">
        <f>TRUNC(TRUNC(G262 * J12, 2) + G262, 2)</f>
        <v>12.85</v>
      </c>
      <c r="I262" s="4">
        <f t="shared" si="3"/>
        <v>372.65</v>
      </c>
      <c r="J262" s="149">
        <f>I262 / J11</f>
        <v>1.3881862589013231E-4</v>
      </c>
    </row>
    <row r="263" spans="1:10" ht="39.6" x14ac:dyDescent="0.25">
      <c r="A263" s="125" t="s">
        <v>700</v>
      </c>
      <c r="B263" s="23" t="s">
        <v>701</v>
      </c>
      <c r="C263" s="23" t="s">
        <v>36</v>
      </c>
      <c r="D263" s="23" t="s">
        <v>702</v>
      </c>
      <c r="E263" s="24" t="s">
        <v>38</v>
      </c>
      <c r="F263" s="3">
        <v>28</v>
      </c>
      <c r="G263" s="4">
        <v>16.05</v>
      </c>
      <c r="H263" s="4">
        <f>TRUNC(TRUNC(G263 * J12, 2) + G263, 2)</f>
        <v>19.34</v>
      </c>
      <c r="I263" s="4">
        <f t="shared" si="3"/>
        <v>541.52</v>
      </c>
      <c r="J263" s="149">
        <f>I263 / J11</f>
        <v>2.0172564683221375E-4</v>
      </c>
    </row>
    <row r="264" spans="1:10" ht="39.6" x14ac:dyDescent="0.25">
      <c r="A264" s="125" t="s">
        <v>703</v>
      </c>
      <c r="B264" s="23" t="s">
        <v>704</v>
      </c>
      <c r="C264" s="23" t="s">
        <v>36</v>
      </c>
      <c r="D264" s="23" t="s">
        <v>705</v>
      </c>
      <c r="E264" s="24" t="s">
        <v>38</v>
      </c>
      <c r="F264" s="3">
        <v>6</v>
      </c>
      <c r="G264" s="4">
        <v>23.63</v>
      </c>
      <c r="H264" s="4">
        <f>TRUNC(TRUNC(G264 * J12, 2) + G264, 2)</f>
        <v>28.47</v>
      </c>
      <c r="I264" s="4">
        <f t="shared" si="3"/>
        <v>170.82</v>
      </c>
      <c r="J264" s="149">
        <f>I264 / J11</f>
        <v>6.3633429959888377E-5</v>
      </c>
    </row>
    <row r="265" spans="1:10" ht="39.6" x14ac:dyDescent="0.25">
      <c r="A265" s="125" t="s">
        <v>706</v>
      </c>
      <c r="B265" s="23" t="s">
        <v>707</v>
      </c>
      <c r="C265" s="23" t="s">
        <v>36</v>
      </c>
      <c r="D265" s="23" t="s">
        <v>708</v>
      </c>
      <c r="E265" s="24" t="s">
        <v>38</v>
      </c>
      <c r="F265" s="3">
        <v>4</v>
      </c>
      <c r="G265" s="4">
        <v>15.42</v>
      </c>
      <c r="H265" s="4">
        <f>TRUNC(TRUNC(G265 * J12, 2) + G265, 2)</f>
        <v>18.579999999999998</v>
      </c>
      <c r="I265" s="4">
        <f t="shared" si="3"/>
        <v>74.319999999999993</v>
      </c>
      <c r="J265" s="149">
        <f>I265 / J11</f>
        <v>2.768549651457033E-5</v>
      </c>
    </row>
    <row r="266" spans="1:10" ht="39.6" x14ac:dyDescent="0.25">
      <c r="A266" s="125" t="s">
        <v>709</v>
      </c>
      <c r="B266" s="23" t="s">
        <v>710</v>
      </c>
      <c r="C266" s="23" t="s">
        <v>36</v>
      </c>
      <c r="D266" s="23" t="s">
        <v>711</v>
      </c>
      <c r="E266" s="24" t="s">
        <v>38</v>
      </c>
      <c r="F266" s="3">
        <v>38</v>
      </c>
      <c r="G266" s="4">
        <v>10.47</v>
      </c>
      <c r="H266" s="4">
        <f>TRUNC(TRUNC(G266 * J12, 2) + G266, 2)</f>
        <v>12.61</v>
      </c>
      <c r="I266" s="4">
        <f t="shared" si="3"/>
        <v>479.18</v>
      </c>
      <c r="J266" s="149">
        <f>I266 / J11</f>
        <v>1.7850290930909328E-4</v>
      </c>
    </row>
    <row r="267" spans="1:10" ht="52.8" x14ac:dyDescent="0.25">
      <c r="A267" s="125" t="s">
        <v>712</v>
      </c>
      <c r="B267" s="23" t="s">
        <v>713</v>
      </c>
      <c r="C267" s="23" t="s">
        <v>36</v>
      </c>
      <c r="D267" s="23" t="s">
        <v>714</v>
      </c>
      <c r="E267" s="24" t="s">
        <v>38</v>
      </c>
      <c r="F267" s="3">
        <v>9</v>
      </c>
      <c r="G267" s="4">
        <v>41.8</v>
      </c>
      <c r="H267" s="4">
        <f>TRUNC(TRUNC(G267 * J12, 2) + G267, 2)</f>
        <v>50.36</v>
      </c>
      <c r="I267" s="4">
        <f t="shared" si="3"/>
        <v>453.24</v>
      </c>
      <c r="J267" s="149">
        <f>I267 / J11</f>
        <v>1.6883980678503575E-4</v>
      </c>
    </row>
    <row r="268" spans="1:10" ht="52.8" x14ac:dyDescent="0.25">
      <c r="A268" s="125" t="s">
        <v>715</v>
      </c>
      <c r="B268" s="23" t="s">
        <v>716</v>
      </c>
      <c r="C268" s="23" t="s">
        <v>36</v>
      </c>
      <c r="D268" s="23" t="s">
        <v>717</v>
      </c>
      <c r="E268" s="24" t="s">
        <v>38</v>
      </c>
      <c r="F268" s="3">
        <v>1</v>
      </c>
      <c r="G268" s="4">
        <v>46.41</v>
      </c>
      <c r="H268" s="4">
        <f>TRUNC(TRUNC(G268 * J12, 2) + G268, 2)</f>
        <v>55.92</v>
      </c>
      <c r="I268" s="4">
        <f t="shared" si="3"/>
        <v>55.92</v>
      </c>
      <c r="J268" s="149">
        <f>I268 / J11</f>
        <v>2.0831175526033006E-5</v>
      </c>
    </row>
    <row r="269" spans="1:10" ht="39.6" x14ac:dyDescent="0.25">
      <c r="A269" s="125" t="s">
        <v>718</v>
      </c>
      <c r="B269" s="23" t="s">
        <v>719</v>
      </c>
      <c r="C269" s="23" t="s">
        <v>36</v>
      </c>
      <c r="D269" s="23" t="s">
        <v>720</v>
      </c>
      <c r="E269" s="24" t="s">
        <v>38</v>
      </c>
      <c r="F269" s="3">
        <v>7</v>
      </c>
      <c r="G269" s="4">
        <v>15.09</v>
      </c>
      <c r="H269" s="4">
        <f>TRUNC(TRUNC(G269 * J12, 2) + G269, 2)</f>
        <v>18.18</v>
      </c>
      <c r="I269" s="4">
        <f t="shared" si="3"/>
        <v>127.26</v>
      </c>
      <c r="J269" s="149">
        <f>I269 / J11</f>
        <v>4.7406570054416316E-5</v>
      </c>
    </row>
    <row r="270" spans="1:10" ht="39.6" x14ac:dyDescent="0.25">
      <c r="A270" s="125" t="s">
        <v>721</v>
      </c>
      <c r="B270" s="23" t="s">
        <v>722</v>
      </c>
      <c r="C270" s="23" t="s">
        <v>36</v>
      </c>
      <c r="D270" s="23" t="s">
        <v>723</v>
      </c>
      <c r="E270" s="24" t="s">
        <v>38</v>
      </c>
      <c r="F270" s="3">
        <v>1</v>
      </c>
      <c r="G270" s="4">
        <v>26.42</v>
      </c>
      <c r="H270" s="4">
        <f>TRUNC(TRUNC(G270 * J12, 2) + G270, 2)</f>
        <v>31.83</v>
      </c>
      <c r="I270" s="4">
        <f t="shared" ref="I270:I333" si="4">TRUNC(F270 * H270,2)</f>
        <v>31.83</v>
      </c>
      <c r="J270" s="149">
        <f>I270 / J11</f>
        <v>1.1857230275279515E-5</v>
      </c>
    </row>
    <row r="271" spans="1:10" ht="39.6" x14ac:dyDescent="0.25">
      <c r="A271" s="125" t="s">
        <v>724</v>
      </c>
      <c r="B271" s="23" t="s">
        <v>725</v>
      </c>
      <c r="C271" s="23" t="s">
        <v>36</v>
      </c>
      <c r="D271" s="23" t="s">
        <v>726</v>
      </c>
      <c r="E271" s="24" t="s">
        <v>38</v>
      </c>
      <c r="F271" s="3">
        <v>3</v>
      </c>
      <c r="G271" s="4">
        <v>29.13</v>
      </c>
      <c r="H271" s="4">
        <f>TRUNC(TRUNC(G271 * J12, 2) + G271, 2)</f>
        <v>35.1</v>
      </c>
      <c r="I271" s="4">
        <f t="shared" si="4"/>
        <v>105.3</v>
      </c>
      <c r="J271" s="149">
        <f>I271 / J11</f>
        <v>3.9226086961575026E-5</v>
      </c>
    </row>
    <row r="272" spans="1:10" ht="39.6" x14ac:dyDescent="0.25">
      <c r="A272" s="125" t="s">
        <v>727</v>
      </c>
      <c r="B272" s="23" t="s">
        <v>728</v>
      </c>
      <c r="C272" s="23" t="s">
        <v>36</v>
      </c>
      <c r="D272" s="23" t="s">
        <v>729</v>
      </c>
      <c r="E272" s="24" t="s">
        <v>38</v>
      </c>
      <c r="F272" s="3">
        <v>5</v>
      </c>
      <c r="G272" s="4">
        <v>39.799999999999997</v>
      </c>
      <c r="H272" s="4">
        <f>TRUNC(TRUNC(G272 * J12, 2) + G272, 2)</f>
        <v>47.95</v>
      </c>
      <c r="I272" s="4">
        <f t="shared" si="4"/>
        <v>239.75</v>
      </c>
      <c r="J272" s="149">
        <f>I272 / J11</f>
        <v>8.9311057445751307E-5</v>
      </c>
    </row>
    <row r="273" spans="1:10" ht="39.6" x14ac:dyDescent="0.25">
      <c r="A273" s="125" t="s">
        <v>730</v>
      </c>
      <c r="B273" s="23" t="s">
        <v>731</v>
      </c>
      <c r="C273" s="23" t="s">
        <v>36</v>
      </c>
      <c r="D273" s="23" t="s">
        <v>732</v>
      </c>
      <c r="E273" s="24" t="s">
        <v>38</v>
      </c>
      <c r="F273" s="3">
        <v>5</v>
      </c>
      <c r="G273" s="4">
        <v>18.25</v>
      </c>
      <c r="H273" s="4">
        <f>TRUNC(TRUNC(G273 * J12, 2) + G273, 2)</f>
        <v>21.99</v>
      </c>
      <c r="I273" s="4">
        <f t="shared" si="4"/>
        <v>109.95</v>
      </c>
      <c r="J273" s="149">
        <f>I273 / J11</f>
        <v>4.0958293080960817E-5</v>
      </c>
    </row>
    <row r="274" spans="1:10" ht="26.4" x14ac:dyDescent="0.25">
      <c r="A274" s="125" t="s">
        <v>733</v>
      </c>
      <c r="B274" s="23" t="s">
        <v>734</v>
      </c>
      <c r="C274" s="23" t="s">
        <v>20</v>
      </c>
      <c r="D274" s="23" t="s">
        <v>735</v>
      </c>
      <c r="E274" s="24" t="s">
        <v>77</v>
      </c>
      <c r="F274" s="3">
        <v>157.4</v>
      </c>
      <c r="G274" s="4">
        <v>120.06</v>
      </c>
      <c r="H274" s="4">
        <f>TRUNC(TRUNC(G274 * J12, 2) + G274, 2)</f>
        <v>144.66999999999999</v>
      </c>
      <c r="I274" s="4">
        <f t="shared" si="4"/>
        <v>22771.05</v>
      </c>
      <c r="J274" s="149">
        <f>I274 / J11</f>
        <v>8.4826133666322211E-3</v>
      </c>
    </row>
    <row r="275" spans="1:10" ht="26.4" x14ac:dyDescent="0.25">
      <c r="A275" s="125" t="s">
        <v>736</v>
      </c>
      <c r="B275" s="23" t="s">
        <v>737</v>
      </c>
      <c r="C275" s="23" t="s">
        <v>20</v>
      </c>
      <c r="D275" s="23" t="s">
        <v>738</v>
      </c>
      <c r="E275" s="24" t="s">
        <v>77</v>
      </c>
      <c r="F275" s="3">
        <v>85.3</v>
      </c>
      <c r="G275" s="4">
        <v>60.06</v>
      </c>
      <c r="H275" s="4">
        <f>TRUNC(TRUNC(G275 * J12, 2) + G275, 2)</f>
        <v>72.37</v>
      </c>
      <c r="I275" s="4">
        <f t="shared" si="4"/>
        <v>6173.16</v>
      </c>
      <c r="J275" s="149">
        <f>I275 / J11</f>
        <v>2.299609790956472E-3</v>
      </c>
    </row>
    <row r="276" spans="1:10" ht="26.4" x14ac:dyDescent="0.25">
      <c r="A276" s="125" t="s">
        <v>739</v>
      </c>
      <c r="B276" s="23" t="s">
        <v>740</v>
      </c>
      <c r="C276" s="23" t="s">
        <v>20</v>
      </c>
      <c r="D276" s="23" t="s">
        <v>741</v>
      </c>
      <c r="E276" s="24" t="s">
        <v>77</v>
      </c>
      <c r="F276" s="3">
        <v>47</v>
      </c>
      <c r="G276" s="4">
        <v>108.28</v>
      </c>
      <c r="H276" s="4">
        <f>TRUNC(TRUNC(G276 * J12, 2) + G276, 2)</f>
        <v>130.47</v>
      </c>
      <c r="I276" s="4">
        <f t="shared" si="4"/>
        <v>6132.09</v>
      </c>
      <c r="J276" s="149">
        <f>I276 / J11</f>
        <v>2.2843104994891227E-3</v>
      </c>
    </row>
    <row r="277" spans="1:10" ht="26.4" x14ac:dyDescent="0.25">
      <c r="A277" s="125" t="s">
        <v>742</v>
      </c>
      <c r="B277" s="23" t="s">
        <v>743</v>
      </c>
      <c r="C277" s="23" t="s">
        <v>20</v>
      </c>
      <c r="D277" s="23" t="s">
        <v>744</v>
      </c>
      <c r="E277" s="24" t="s">
        <v>77</v>
      </c>
      <c r="F277" s="3">
        <v>48.9</v>
      </c>
      <c r="G277" s="4">
        <v>50.91</v>
      </c>
      <c r="H277" s="4">
        <f>TRUNC(TRUNC(G277 * J12, 2) + G277, 2)</f>
        <v>61.34</v>
      </c>
      <c r="I277" s="4">
        <f t="shared" si="4"/>
        <v>2999.52</v>
      </c>
      <c r="J277" s="149">
        <f>I277 / J11</f>
        <v>1.1173735267139934E-3</v>
      </c>
    </row>
    <row r="278" spans="1:10" ht="26.4" x14ac:dyDescent="0.25">
      <c r="A278" s="125" t="s">
        <v>745</v>
      </c>
      <c r="B278" s="23" t="s">
        <v>746</v>
      </c>
      <c r="C278" s="23" t="s">
        <v>20</v>
      </c>
      <c r="D278" s="23" t="s">
        <v>747</v>
      </c>
      <c r="E278" s="24" t="s">
        <v>77</v>
      </c>
      <c r="F278" s="3">
        <v>22.8</v>
      </c>
      <c r="G278" s="4">
        <v>40.56</v>
      </c>
      <c r="H278" s="4">
        <f>TRUNC(TRUNC(G278 * J12, 2) + G278, 2)</f>
        <v>48.87</v>
      </c>
      <c r="I278" s="4">
        <f t="shared" si="4"/>
        <v>1114.23</v>
      </c>
      <c r="J278" s="149">
        <f>I278 / J11</f>
        <v>4.1507011277488835E-4</v>
      </c>
    </row>
    <row r="279" spans="1:10" ht="26.4" x14ac:dyDescent="0.25">
      <c r="A279" s="125" t="s">
        <v>748</v>
      </c>
      <c r="B279" s="23" t="s">
        <v>749</v>
      </c>
      <c r="C279" s="23" t="s">
        <v>20</v>
      </c>
      <c r="D279" s="23" t="s">
        <v>750</v>
      </c>
      <c r="E279" s="24" t="s">
        <v>77</v>
      </c>
      <c r="F279" s="3">
        <v>1.5</v>
      </c>
      <c r="G279" s="4">
        <v>49.55</v>
      </c>
      <c r="H279" s="4">
        <f>TRUNC(TRUNC(G279 * J12, 2) + G279, 2)</f>
        <v>59.7</v>
      </c>
      <c r="I279" s="4">
        <f t="shared" si="4"/>
        <v>89.55</v>
      </c>
      <c r="J279" s="149">
        <f>I279 / J11</f>
        <v>3.3358937202365087E-5</v>
      </c>
    </row>
    <row r="280" spans="1:10" ht="26.4" x14ac:dyDescent="0.25">
      <c r="A280" s="125" t="s">
        <v>751</v>
      </c>
      <c r="B280" s="23" t="s">
        <v>752</v>
      </c>
      <c r="C280" s="23" t="s">
        <v>20</v>
      </c>
      <c r="D280" s="23" t="s">
        <v>753</v>
      </c>
      <c r="E280" s="24" t="s">
        <v>38</v>
      </c>
      <c r="F280" s="3">
        <v>9</v>
      </c>
      <c r="G280" s="4">
        <v>27.59</v>
      </c>
      <c r="H280" s="4">
        <f>TRUNC(TRUNC(G280 * J12, 2) + G280, 2)</f>
        <v>33.24</v>
      </c>
      <c r="I280" s="4">
        <f t="shared" si="4"/>
        <v>299.16000000000003</v>
      </c>
      <c r="J280" s="149">
        <f>I280 / J11</f>
        <v>1.1144231885493624E-4</v>
      </c>
    </row>
    <row r="281" spans="1:10" ht="39.6" x14ac:dyDescent="0.25">
      <c r="A281" s="125" t="s">
        <v>754</v>
      </c>
      <c r="B281" s="23" t="s">
        <v>584</v>
      </c>
      <c r="C281" s="23" t="s">
        <v>36</v>
      </c>
      <c r="D281" s="23" t="s">
        <v>585</v>
      </c>
      <c r="E281" s="24" t="s">
        <v>38</v>
      </c>
      <c r="F281" s="3">
        <v>17</v>
      </c>
      <c r="G281" s="4">
        <v>7.63</v>
      </c>
      <c r="H281" s="4">
        <f>TRUNC(TRUNC(G281 * J12, 2) + G281, 2)</f>
        <v>9.19</v>
      </c>
      <c r="I281" s="4">
        <f t="shared" si="4"/>
        <v>156.22999999999999</v>
      </c>
      <c r="J281" s="149">
        <f>I281 / J11</f>
        <v>5.8198400436912308E-5</v>
      </c>
    </row>
    <row r="282" spans="1:10" ht="39.6" x14ac:dyDescent="0.25">
      <c r="A282" s="125" t="s">
        <v>755</v>
      </c>
      <c r="B282" s="23" t="s">
        <v>756</v>
      </c>
      <c r="C282" s="23" t="s">
        <v>36</v>
      </c>
      <c r="D282" s="23" t="s">
        <v>757</v>
      </c>
      <c r="E282" s="24" t="s">
        <v>38</v>
      </c>
      <c r="F282" s="3">
        <v>17</v>
      </c>
      <c r="G282" s="4">
        <v>11.43</v>
      </c>
      <c r="H282" s="4">
        <f>TRUNC(TRUNC(G282 * J12, 2) + G282, 2)</f>
        <v>13.77</v>
      </c>
      <c r="I282" s="4">
        <f t="shared" si="4"/>
        <v>234.09</v>
      </c>
      <c r="J282" s="149">
        <f>I282 / J11</f>
        <v>8.7202608706886026E-5</v>
      </c>
    </row>
    <row r="283" spans="1:10" ht="39.6" x14ac:dyDescent="0.25">
      <c r="A283" s="125" t="s">
        <v>758</v>
      </c>
      <c r="B283" s="23" t="s">
        <v>602</v>
      </c>
      <c r="C283" s="23" t="s">
        <v>36</v>
      </c>
      <c r="D283" s="23" t="s">
        <v>603</v>
      </c>
      <c r="E283" s="24" t="s">
        <v>38</v>
      </c>
      <c r="F283" s="3">
        <v>17</v>
      </c>
      <c r="G283" s="4">
        <v>13.97</v>
      </c>
      <c r="H283" s="4">
        <f>TRUNC(TRUNC(G283 * J12, 2) + G283, 2)</f>
        <v>16.829999999999998</v>
      </c>
      <c r="I283" s="4">
        <f t="shared" si="4"/>
        <v>286.11</v>
      </c>
      <c r="J283" s="149">
        <f>I283 / J11</f>
        <v>1.0658096619730513E-4</v>
      </c>
    </row>
    <row r="284" spans="1:10" ht="39.6" x14ac:dyDescent="0.25">
      <c r="A284" s="125" t="s">
        <v>759</v>
      </c>
      <c r="B284" s="23" t="s">
        <v>760</v>
      </c>
      <c r="C284" s="23" t="s">
        <v>36</v>
      </c>
      <c r="D284" s="23" t="s">
        <v>761</v>
      </c>
      <c r="E284" s="24" t="s">
        <v>38</v>
      </c>
      <c r="F284" s="3">
        <v>34</v>
      </c>
      <c r="G284" s="4">
        <v>9.2799999999999994</v>
      </c>
      <c r="H284" s="4">
        <f>TRUNC(TRUNC(G284 * J12, 2) + G284, 2)</f>
        <v>11.18</v>
      </c>
      <c r="I284" s="4">
        <f t="shared" si="4"/>
        <v>380.12</v>
      </c>
      <c r="J284" s="149">
        <f>I284 / J11</f>
        <v>1.4160133120450047E-4</v>
      </c>
    </row>
    <row r="285" spans="1:10" ht="26.4" x14ac:dyDescent="0.25">
      <c r="A285" s="125" t="s">
        <v>762</v>
      </c>
      <c r="B285" s="23" t="s">
        <v>611</v>
      </c>
      <c r="C285" s="23" t="s">
        <v>36</v>
      </c>
      <c r="D285" s="23" t="s">
        <v>612</v>
      </c>
      <c r="E285" s="24" t="s">
        <v>77</v>
      </c>
      <c r="F285" s="3">
        <v>102</v>
      </c>
      <c r="G285" s="4">
        <v>25.6</v>
      </c>
      <c r="H285" s="4">
        <f>TRUNC(TRUNC(G285 * J12, 2) + G285, 2)</f>
        <v>30.84</v>
      </c>
      <c r="I285" s="4">
        <f t="shared" si="4"/>
        <v>3145.68</v>
      </c>
      <c r="J285" s="149">
        <f>I285 / J11</f>
        <v>1.1718206764794617E-3</v>
      </c>
    </row>
    <row r="286" spans="1:10" ht="14.4" thickBot="1" x14ac:dyDescent="0.3">
      <c r="A286" s="129" t="s">
        <v>763</v>
      </c>
      <c r="B286" s="90" t="s">
        <v>764</v>
      </c>
      <c r="C286" s="90" t="s">
        <v>20</v>
      </c>
      <c r="D286" s="90" t="s">
        <v>765</v>
      </c>
      <c r="E286" s="91" t="s">
        <v>38</v>
      </c>
      <c r="F286" s="92">
        <v>1</v>
      </c>
      <c r="G286" s="93">
        <v>490.43</v>
      </c>
      <c r="H286" s="93">
        <f>TRUNC(TRUNC(G286 * J12, 2) + G286, 2)</f>
        <v>590.96</v>
      </c>
      <c r="I286" s="93">
        <f t="shared" si="4"/>
        <v>590.96</v>
      </c>
      <c r="J286" s="153">
        <f>I286 / J11</f>
        <v>2.2014290931445755E-4</v>
      </c>
    </row>
    <row r="287" spans="1:10" ht="14.4" thickBot="1" x14ac:dyDescent="0.3">
      <c r="A287" s="42" t="s">
        <v>766</v>
      </c>
      <c r="B287" s="43" t="s">
        <v>13</v>
      </c>
      <c r="C287" s="43"/>
      <c r="D287" s="43" t="s">
        <v>767</v>
      </c>
      <c r="E287" s="86"/>
      <c r="F287" s="44">
        <v>1</v>
      </c>
      <c r="G287" s="44" t="s">
        <v>15</v>
      </c>
      <c r="H287" s="45">
        <f>I288 + I289 + I290 + I291 + I292 + I293 + I294 + I295 + I296 + I297 + I298 + I299 + I300 + I301 + I302 + I303 + I304 + I305</f>
        <v>32592.440000000002</v>
      </c>
      <c r="I287" s="45">
        <f t="shared" si="4"/>
        <v>32592.44</v>
      </c>
      <c r="J287" s="46">
        <f>I287 / J11</f>
        <v>1.2141252476067581E-2</v>
      </c>
    </row>
    <row r="288" spans="1:10" ht="39.6" x14ac:dyDescent="0.25">
      <c r="A288" s="133" t="s">
        <v>768</v>
      </c>
      <c r="B288" s="7" t="s">
        <v>769</v>
      </c>
      <c r="C288" s="7" t="s">
        <v>20</v>
      </c>
      <c r="D288" s="7" t="s">
        <v>770</v>
      </c>
      <c r="E288" s="8" t="s">
        <v>771</v>
      </c>
      <c r="F288" s="11">
        <v>4</v>
      </c>
      <c r="G288" s="12">
        <v>749.28</v>
      </c>
      <c r="H288" s="12">
        <f>TRUNC(TRUNC(G288 * J12, 2) + G288, 2)</f>
        <v>902.88</v>
      </c>
      <c r="I288" s="12">
        <f t="shared" si="4"/>
        <v>3611.52</v>
      </c>
      <c r="J288" s="151">
        <f>I288 / J11</f>
        <v>1.3453542030718655E-3</v>
      </c>
    </row>
    <row r="289" spans="1:10" ht="39.6" x14ac:dyDescent="0.25">
      <c r="A289" s="125" t="s">
        <v>772</v>
      </c>
      <c r="B289" s="23" t="s">
        <v>773</v>
      </c>
      <c r="C289" s="23" t="s">
        <v>36</v>
      </c>
      <c r="D289" s="23" t="s">
        <v>774</v>
      </c>
      <c r="E289" s="24" t="s">
        <v>38</v>
      </c>
      <c r="F289" s="3">
        <v>1</v>
      </c>
      <c r="G289" s="4">
        <v>2501.2199999999998</v>
      </c>
      <c r="H289" s="4">
        <f>TRUNC(TRUNC(G289 * J12, 2) + G289, 2)</f>
        <v>3013.97</v>
      </c>
      <c r="I289" s="4">
        <f t="shared" si="4"/>
        <v>3013.97</v>
      </c>
      <c r="J289" s="149">
        <f>I289 / J11</f>
        <v>1.1227564037946654E-3</v>
      </c>
    </row>
    <row r="290" spans="1:10" x14ac:dyDescent="0.25">
      <c r="A290" s="125" t="s">
        <v>775</v>
      </c>
      <c r="B290" s="23" t="s">
        <v>776</v>
      </c>
      <c r="C290" s="23" t="s">
        <v>20</v>
      </c>
      <c r="D290" s="23" t="s">
        <v>777</v>
      </c>
      <c r="E290" s="24" t="s">
        <v>38</v>
      </c>
      <c r="F290" s="3">
        <v>8</v>
      </c>
      <c r="G290" s="4">
        <v>73.099999999999994</v>
      </c>
      <c r="H290" s="4">
        <f>TRUNC(TRUNC(G290 * J12, 2) + G290, 2)</f>
        <v>88.08</v>
      </c>
      <c r="I290" s="4">
        <f t="shared" si="4"/>
        <v>704.64</v>
      </c>
      <c r="J290" s="149">
        <f>I290 / J11</f>
        <v>2.6249069246537724E-4</v>
      </c>
    </row>
    <row r="291" spans="1:10" ht="26.4" x14ac:dyDescent="0.25">
      <c r="A291" s="125" t="s">
        <v>778</v>
      </c>
      <c r="B291" s="23" t="s">
        <v>689</v>
      </c>
      <c r="C291" s="23" t="s">
        <v>36</v>
      </c>
      <c r="D291" s="23" t="s">
        <v>690</v>
      </c>
      <c r="E291" s="24" t="s">
        <v>38</v>
      </c>
      <c r="F291" s="3">
        <v>4</v>
      </c>
      <c r="G291" s="4">
        <v>59.54</v>
      </c>
      <c r="H291" s="4">
        <f>TRUNC(TRUNC(G291 * J12, 2) + G291, 2)</f>
        <v>71.739999999999995</v>
      </c>
      <c r="I291" s="4">
        <f t="shared" si="4"/>
        <v>286.95999999999998</v>
      </c>
      <c r="J291" s="149">
        <f>I291 / J11</f>
        <v>1.0689760602557994E-4</v>
      </c>
    </row>
    <row r="292" spans="1:10" ht="39.6" x14ac:dyDescent="0.25">
      <c r="A292" s="125" t="s">
        <v>779</v>
      </c>
      <c r="B292" s="23" t="s">
        <v>692</v>
      </c>
      <c r="C292" s="23" t="s">
        <v>36</v>
      </c>
      <c r="D292" s="23" t="s">
        <v>693</v>
      </c>
      <c r="E292" s="24" t="s">
        <v>38</v>
      </c>
      <c r="F292" s="3">
        <v>13</v>
      </c>
      <c r="G292" s="4">
        <v>41.96</v>
      </c>
      <c r="H292" s="4">
        <f>TRUNC(TRUNC(G292 * J12, 2) + G292, 2)</f>
        <v>50.56</v>
      </c>
      <c r="I292" s="4">
        <f t="shared" si="4"/>
        <v>657.28</v>
      </c>
      <c r="J292" s="149">
        <f>I292 / J11</f>
        <v>2.4484826626879422E-4</v>
      </c>
    </row>
    <row r="293" spans="1:10" ht="26.4" x14ac:dyDescent="0.25">
      <c r="A293" s="125" t="s">
        <v>780</v>
      </c>
      <c r="B293" s="23" t="s">
        <v>734</v>
      </c>
      <c r="C293" s="23" t="s">
        <v>20</v>
      </c>
      <c r="D293" s="23" t="s">
        <v>735</v>
      </c>
      <c r="E293" s="24" t="s">
        <v>77</v>
      </c>
      <c r="F293" s="3">
        <v>21.7</v>
      </c>
      <c r="G293" s="4">
        <v>120.06</v>
      </c>
      <c r="H293" s="4">
        <f>TRUNC(TRUNC(G293 * J12, 2) + G293, 2)</f>
        <v>144.66999999999999</v>
      </c>
      <c r="I293" s="4">
        <f t="shared" si="4"/>
        <v>3139.33</v>
      </c>
      <c r="J293" s="149">
        <f>I293 / J11</f>
        <v>1.1694551907035263E-3</v>
      </c>
    </row>
    <row r="294" spans="1:10" ht="26.4" x14ac:dyDescent="0.25">
      <c r="A294" s="125" t="s">
        <v>781</v>
      </c>
      <c r="B294" s="23" t="s">
        <v>782</v>
      </c>
      <c r="C294" s="23" t="s">
        <v>20</v>
      </c>
      <c r="D294" s="23" t="s">
        <v>783</v>
      </c>
      <c r="E294" s="24" t="s">
        <v>77</v>
      </c>
      <c r="F294" s="3">
        <v>64.7</v>
      </c>
      <c r="G294" s="4">
        <v>55.09</v>
      </c>
      <c r="H294" s="4">
        <f>TRUNC(TRUNC(G294 * J12, 2) + G294, 2)</f>
        <v>66.38</v>
      </c>
      <c r="I294" s="4">
        <f t="shared" si="4"/>
        <v>4294.78</v>
      </c>
      <c r="J294" s="149">
        <f>I294 / J11</f>
        <v>1.5998804725625183E-3</v>
      </c>
    </row>
    <row r="295" spans="1:10" ht="26.4" x14ac:dyDescent="0.25">
      <c r="A295" s="125" t="s">
        <v>784</v>
      </c>
      <c r="B295" s="23" t="s">
        <v>785</v>
      </c>
      <c r="C295" s="23" t="s">
        <v>20</v>
      </c>
      <c r="D295" s="23" t="s">
        <v>786</v>
      </c>
      <c r="E295" s="24" t="s">
        <v>77</v>
      </c>
      <c r="F295" s="3">
        <v>25</v>
      </c>
      <c r="G295" s="4">
        <v>76.22</v>
      </c>
      <c r="H295" s="4">
        <f>TRUNC(TRUNC(G295 * J12, 2) + G295, 2)</f>
        <v>91.84</v>
      </c>
      <c r="I295" s="4">
        <f t="shared" si="4"/>
        <v>2296</v>
      </c>
      <c r="J295" s="149">
        <f>I295 / J11</f>
        <v>8.5530005378704895E-4</v>
      </c>
    </row>
    <row r="296" spans="1:10" ht="26.4" x14ac:dyDescent="0.25">
      <c r="A296" s="125" t="s">
        <v>787</v>
      </c>
      <c r="B296" s="23" t="s">
        <v>788</v>
      </c>
      <c r="C296" s="23" t="s">
        <v>20</v>
      </c>
      <c r="D296" s="23" t="s">
        <v>789</v>
      </c>
      <c r="E296" s="24" t="s">
        <v>38</v>
      </c>
      <c r="F296" s="3">
        <v>1</v>
      </c>
      <c r="G296" s="4">
        <v>334.59</v>
      </c>
      <c r="H296" s="4">
        <f>TRUNC(TRUNC(G296 * J12, 2) + G296, 2)</f>
        <v>403.18</v>
      </c>
      <c r="I296" s="4">
        <f t="shared" si="4"/>
        <v>403.18</v>
      </c>
      <c r="J296" s="149">
        <f>I296 / J11</f>
        <v>1.5019158348687387E-4</v>
      </c>
    </row>
    <row r="297" spans="1:10" ht="39.6" x14ac:dyDescent="0.25">
      <c r="A297" s="125" t="s">
        <v>790</v>
      </c>
      <c r="B297" s="23" t="s">
        <v>791</v>
      </c>
      <c r="C297" s="23" t="s">
        <v>36</v>
      </c>
      <c r="D297" s="23" t="s">
        <v>792</v>
      </c>
      <c r="E297" s="24" t="s">
        <v>77</v>
      </c>
      <c r="F297" s="3">
        <v>11.5</v>
      </c>
      <c r="G297" s="4">
        <v>125.63</v>
      </c>
      <c r="H297" s="4">
        <f>TRUNC(TRUNC(G297 * J12, 2) + G297, 2)</f>
        <v>151.38</v>
      </c>
      <c r="I297" s="4">
        <f t="shared" si="4"/>
        <v>1740.87</v>
      </c>
      <c r="J297" s="149">
        <f>I297 / J11</f>
        <v>6.4850444452798771E-4</v>
      </c>
    </row>
    <row r="298" spans="1:10" ht="26.4" x14ac:dyDescent="0.25">
      <c r="A298" s="125" t="s">
        <v>793</v>
      </c>
      <c r="B298" s="23" t="s">
        <v>794</v>
      </c>
      <c r="C298" s="23" t="s">
        <v>36</v>
      </c>
      <c r="D298" s="23" t="s">
        <v>795</v>
      </c>
      <c r="E298" s="24" t="s">
        <v>38</v>
      </c>
      <c r="F298" s="3">
        <v>2</v>
      </c>
      <c r="G298" s="4">
        <v>11</v>
      </c>
      <c r="H298" s="4">
        <f>TRUNC(TRUNC(G298 * J12, 2) + G298, 2)</f>
        <v>13.25</v>
      </c>
      <c r="I298" s="4">
        <f t="shared" si="4"/>
        <v>26.5</v>
      </c>
      <c r="J298" s="149">
        <f>I298 / J11</f>
        <v>9.8717122932738672E-6</v>
      </c>
    </row>
    <row r="299" spans="1:10" ht="39.6" x14ac:dyDescent="0.25">
      <c r="A299" s="125" t="s">
        <v>796</v>
      </c>
      <c r="B299" s="23" t="s">
        <v>760</v>
      </c>
      <c r="C299" s="23" t="s">
        <v>36</v>
      </c>
      <c r="D299" s="23" t="s">
        <v>761</v>
      </c>
      <c r="E299" s="24" t="s">
        <v>38</v>
      </c>
      <c r="F299" s="3">
        <v>11</v>
      </c>
      <c r="G299" s="4">
        <v>9.2799999999999994</v>
      </c>
      <c r="H299" s="4">
        <f>TRUNC(TRUNC(G299 * J12, 2) + G299, 2)</f>
        <v>11.18</v>
      </c>
      <c r="I299" s="4">
        <f t="shared" si="4"/>
        <v>122.98</v>
      </c>
      <c r="J299" s="149">
        <f>I299 / J11</f>
        <v>4.5812195389691325E-5</v>
      </c>
    </row>
    <row r="300" spans="1:10" ht="26.4" x14ac:dyDescent="0.25">
      <c r="A300" s="125" t="s">
        <v>797</v>
      </c>
      <c r="B300" s="23" t="s">
        <v>611</v>
      </c>
      <c r="C300" s="23" t="s">
        <v>36</v>
      </c>
      <c r="D300" s="23" t="s">
        <v>612</v>
      </c>
      <c r="E300" s="24" t="s">
        <v>77</v>
      </c>
      <c r="F300" s="3">
        <v>114.8</v>
      </c>
      <c r="G300" s="4">
        <v>25.6</v>
      </c>
      <c r="H300" s="4">
        <f>TRUNC(TRUNC(G300 * J12, 2) + G300, 2)</f>
        <v>30.84</v>
      </c>
      <c r="I300" s="4">
        <f t="shared" si="4"/>
        <v>3540.43</v>
      </c>
      <c r="J300" s="149">
        <f>I300 / J11</f>
        <v>1.3188719379047394E-3</v>
      </c>
    </row>
    <row r="301" spans="1:10" ht="26.4" x14ac:dyDescent="0.25">
      <c r="A301" s="125" t="s">
        <v>798</v>
      </c>
      <c r="B301" s="23" t="s">
        <v>614</v>
      </c>
      <c r="C301" s="23" t="s">
        <v>36</v>
      </c>
      <c r="D301" s="23" t="s">
        <v>615</v>
      </c>
      <c r="E301" s="24" t="s">
        <v>38</v>
      </c>
      <c r="F301" s="3">
        <v>11</v>
      </c>
      <c r="G301" s="4">
        <v>10.91</v>
      </c>
      <c r="H301" s="4">
        <f>TRUNC(TRUNC(G301 * J12, 2) + G301, 2)</f>
        <v>13.14</v>
      </c>
      <c r="I301" s="4">
        <f t="shared" si="4"/>
        <v>144.54</v>
      </c>
      <c r="J301" s="149">
        <f>I301 / J11</f>
        <v>5.3843671504520933E-5</v>
      </c>
    </row>
    <row r="302" spans="1:10" ht="39.6" x14ac:dyDescent="0.25">
      <c r="A302" s="125" t="s">
        <v>799</v>
      </c>
      <c r="B302" s="23" t="s">
        <v>701</v>
      </c>
      <c r="C302" s="23" t="s">
        <v>36</v>
      </c>
      <c r="D302" s="23" t="s">
        <v>702</v>
      </c>
      <c r="E302" s="24" t="s">
        <v>38</v>
      </c>
      <c r="F302" s="3">
        <v>1</v>
      </c>
      <c r="G302" s="4">
        <v>16.05</v>
      </c>
      <c r="H302" s="4">
        <f>TRUNC(TRUNC(G302 * J12, 2) + G302, 2)</f>
        <v>19.34</v>
      </c>
      <c r="I302" s="4">
        <f t="shared" si="4"/>
        <v>19.34</v>
      </c>
      <c r="J302" s="149">
        <f>I302 / J11</f>
        <v>7.2044873868647766E-6</v>
      </c>
    </row>
    <row r="303" spans="1:10" ht="39.6" x14ac:dyDescent="0.25">
      <c r="A303" s="125" t="s">
        <v>800</v>
      </c>
      <c r="B303" s="23" t="s">
        <v>707</v>
      </c>
      <c r="C303" s="23" t="s">
        <v>36</v>
      </c>
      <c r="D303" s="23" t="s">
        <v>708</v>
      </c>
      <c r="E303" s="24" t="s">
        <v>38</v>
      </c>
      <c r="F303" s="3">
        <v>59</v>
      </c>
      <c r="G303" s="4">
        <v>15.42</v>
      </c>
      <c r="H303" s="4">
        <f>TRUNC(TRUNC(G303 * J12, 2) + G303, 2)</f>
        <v>18.579999999999998</v>
      </c>
      <c r="I303" s="4">
        <f t="shared" si="4"/>
        <v>1096.22</v>
      </c>
      <c r="J303" s="149">
        <f>I303 / J11</f>
        <v>4.0836107358991242E-4</v>
      </c>
    </row>
    <row r="304" spans="1:10" ht="26.4" x14ac:dyDescent="0.25">
      <c r="A304" s="125" t="s">
        <v>801</v>
      </c>
      <c r="B304" s="23" t="s">
        <v>749</v>
      </c>
      <c r="C304" s="23" t="s">
        <v>20</v>
      </c>
      <c r="D304" s="23" t="s">
        <v>750</v>
      </c>
      <c r="E304" s="24" t="s">
        <v>77</v>
      </c>
      <c r="F304" s="3">
        <v>117</v>
      </c>
      <c r="G304" s="4">
        <v>49.55</v>
      </c>
      <c r="H304" s="4">
        <f>TRUNC(TRUNC(G304 * J12, 2) + G304, 2)</f>
        <v>59.7</v>
      </c>
      <c r="I304" s="4">
        <f t="shared" si="4"/>
        <v>6984.9</v>
      </c>
      <c r="J304" s="149">
        <f>I304 / J11</f>
        <v>2.6019971017844767E-3</v>
      </c>
    </row>
    <row r="305" spans="1:10" ht="40.200000000000003" thickBot="1" x14ac:dyDescent="0.3">
      <c r="A305" s="129" t="s">
        <v>802</v>
      </c>
      <c r="B305" s="90" t="s">
        <v>803</v>
      </c>
      <c r="C305" s="90" t="s">
        <v>36</v>
      </c>
      <c r="D305" s="90" t="s">
        <v>804</v>
      </c>
      <c r="E305" s="91" t="s">
        <v>38</v>
      </c>
      <c r="F305" s="92">
        <v>25</v>
      </c>
      <c r="G305" s="93">
        <v>16.899999999999999</v>
      </c>
      <c r="H305" s="93">
        <f>TRUNC(TRUNC(G305 * J12, 2) + G305, 2)</f>
        <v>20.36</v>
      </c>
      <c r="I305" s="93">
        <f t="shared" si="4"/>
        <v>509</v>
      </c>
      <c r="J305" s="153">
        <f>I305 / J11</f>
        <v>1.8961137951986409E-4</v>
      </c>
    </row>
    <row r="306" spans="1:10" ht="14.4" thickBot="1" x14ac:dyDescent="0.3">
      <c r="A306" s="42" t="s">
        <v>805</v>
      </c>
      <c r="B306" s="43" t="s">
        <v>13</v>
      </c>
      <c r="C306" s="43"/>
      <c r="D306" s="43" t="s">
        <v>806</v>
      </c>
      <c r="E306" s="86"/>
      <c r="F306" s="44">
        <v>1</v>
      </c>
      <c r="G306" s="44" t="s">
        <v>15</v>
      </c>
      <c r="H306" s="45">
        <f>I307 + I308 + I309 + I310 + I311 + I312 + I313 + I314 + I315 + I316 + I317 + I318</f>
        <v>11303.670000000002</v>
      </c>
      <c r="I306" s="45">
        <f t="shared" si="4"/>
        <v>11303.67</v>
      </c>
      <c r="J306" s="46">
        <f>I306 / J11</f>
        <v>4.2108142678532459E-3</v>
      </c>
    </row>
    <row r="307" spans="1:10" ht="26.4" x14ac:dyDescent="0.25">
      <c r="A307" s="133" t="s">
        <v>807</v>
      </c>
      <c r="B307" s="7" t="s">
        <v>808</v>
      </c>
      <c r="C307" s="7" t="s">
        <v>20</v>
      </c>
      <c r="D307" s="7" t="s">
        <v>809</v>
      </c>
      <c r="E307" s="8" t="s">
        <v>38</v>
      </c>
      <c r="F307" s="11">
        <v>5</v>
      </c>
      <c r="G307" s="12">
        <v>19.260000000000002</v>
      </c>
      <c r="H307" s="12">
        <f>TRUNC(TRUNC(G307 * J12, 2) + G307, 2)</f>
        <v>23.2</v>
      </c>
      <c r="I307" s="12">
        <f t="shared" si="4"/>
        <v>116</v>
      </c>
      <c r="J307" s="151">
        <f>I307 / J11</f>
        <v>4.3212023623387493E-5</v>
      </c>
    </row>
    <row r="308" spans="1:10" ht="26.4" x14ac:dyDescent="0.25">
      <c r="A308" s="125" t="s">
        <v>810</v>
      </c>
      <c r="B308" s="23" t="s">
        <v>811</v>
      </c>
      <c r="C308" s="23" t="s">
        <v>36</v>
      </c>
      <c r="D308" s="23" t="s">
        <v>812</v>
      </c>
      <c r="E308" s="24" t="s">
        <v>38</v>
      </c>
      <c r="F308" s="3">
        <v>10</v>
      </c>
      <c r="G308" s="4">
        <v>371.13</v>
      </c>
      <c r="H308" s="4">
        <f>TRUNC(TRUNC(G308 * J12, 2) + G308, 2)</f>
        <v>447.21</v>
      </c>
      <c r="I308" s="4">
        <f t="shared" si="4"/>
        <v>4472.1000000000004</v>
      </c>
      <c r="J308" s="149">
        <f>I308 / J11</f>
        <v>1.6659352659150967E-3</v>
      </c>
    </row>
    <row r="309" spans="1:10" ht="26.4" x14ac:dyDescent="0.25">
      <c r="A309" s="125" t="s">
        <v>813</v>
      </c>
      <c r="B309" s="23" t="s">
        <v>814</v>
      </c>
      <c r="C309" s="23" t="s">
        <v>20</v>
      </c>
      <c r="D309" s="23" t="s">
        <v>815</v>
      </c>
      <c r="E309" s="24" t="s">
        <v>38</v>
      </c>
      <c r="F309" s="3">
        <v>10</v>
      </c>
      <c r="G309" s="4">
        <v>17.899999999999999</v>
      </c>
      <c r="H309" s="4">
        <f>TRUNC(TRUNC(G309 * J12, 2) + G309, 2)</f>
        <v>21.56</v>
      </c>
      <c r="I309" s="4">
        <f t="shared" si="4"/>
        <v>215.6</v>
      </c>
      <c r="J309" s="149">
        <f>I309 / J11</f>
        <v>8.0314761148296061E-5</v>
      </c>
    </row>
    <row r="310" spans="1:10" x14ac:dyDescent="0.25">
      <c r="A310" s="125" t="s">
        <v>816</v>
      </c>
      <c r="B310" s="23" t="s">
        <v>817</v>
      </c>
      <c r="C310" s="23" t="s">
        <v>20</v>
      </c>
      <c r="D310" s="23" t="s">
        <v>818</v>
      </c>
      <c r="E310" s="24" t="s">
        <v>38</v>
      </c>
      <c r="F310" s="3">
        <v>1</v>
      </c>
      <c r="G310" s="4">
        <v>269.79000000000002</v>
      </c>
      <c r="H310" s="4">
        <f>TRUNC(TRUNC(G310 * J12, 2) + G310, 2)</f>
        <v>325.08999999999997</v>
      </c>
      <c r="I310" s="4">
        <f t="shared" si="4"/>
        <v>325.08999999999997</v>
      </c>
      <c r="J310" s="149">
        <f>I310 / J11</f>
        <v>1.2110169620454344E-4</v>
      </c>
    </row>
    <row r="311" spans="1:10" ht="39.6" x14ac:dyDescent="0.25">
      <c r="A311" s="125" t="s">
        <v>819</v>
      </c>
      <c r="B311" s="23" t="s">
        <v>820</v>
      </c>
      <c r="C311" s="23" t="s">
        <v>20</v>
      </c>
      <c r="D311" s="23" t="s">
        <v>821</v>
      </c>
      <c r="E311" s="24" t="s">
        <v>38</v>
      </c>
      <c r="F311" s="3">
        <v>6</v>
      </c>
      <c r="G311" s="4">
        <v>55.93</v>
      </c>
      <c r="H311" s="4">
        <f>TRUNC(TRUNC(G311 * J12, 2) + G311, 2)</f>
        <v>67.39</v>
      </c>
      <c r="I311" s="4">
        <f t="shared" si="4"/>
        <v>404.34</v>
      </c>
      <c r="J311" s="149">
        <f>I311 / J11</f>
        <v>1.5062370372310774E-4</v>
      </c>
    </row>
    <row r="312" spans="1:10" ht="26.4" x14ac:dyDescent="0.25">
      <c r="A312" s="125" t="s">
        <v>822</v>
      </c>
      <c r="B312" s="23" t="s">
        <v>823</v>
      </c>
      <c r="C312" s="23" t="s">
        <v>20</v>
      </c>
      <c r="D312" s="23" t="s">
        <v>824</v>
      </c>
      <c r="E312" s="24" t="s">
        <v>38</v>
      </c>
      <c r="F312" s="3">
        <v>2</v>
      </c>
      <c r="G312" s="4">
        <v>16.84</v>
      </c>
      <c r="H312" s="4">
        <f>TRUNC(TRUNC(G312 * J12, 2) + G312, 2)</f>
        <v>20.29</v>
      </c>
      <c r="I312" s="4">
        <f t="shared" si="4"/>
        <v>40.58</v>
      </c>
      <c r="J312" s="149">
        <f>I312 / J11</f>
        <v>1.5116757919285037E-5</v>
      </c>
    </row>
    <row r="313" spans="1:10" ht="39.6" x14ac:dyDescent="0.25">
      <c r="A313" s="125" t="s">
        <v>825</v>
      </c>
      <c r="B313" s="23" t="s">
        <v>826</v>
      </c>
      <c r="C313" s="23" t="s">
        <v>20</v>
      </c>
      <c r="D313" s="23" t="s">
        <v>827</v>
      </c>
      <c r="E313" s="24" t="s">
        <v>38</v>
      </c>
      <c r="F313" s="3">
        <v>39</v>
      </c>
      <c r="G313" s="4">
        <v>25.04</v>
      </c>
      <c r="H313" s="4">
        <f>TRUNC(TRUNC(G313 * J12, 2) + G313, 2)</f>
        <v>30.17</v>
      </c>
      <c r="I313" s="4">
        <f t="shared" si="4"/>
        <v>1176.6300000000001</v>
      </c>
      <c r="J313" s="149">
        <f>I313 / J11</f>
        <v>4.3831520134471059E-4</v>
      </c>
    </row>
    <row r="314" spans="1:10" x14ac:dyDescent="0.25">
      <c r="A314" s="125" t="s">
        <v>828</v>
      </c>
      <c r="B314" s="23" t="s">
        <v>829</v>
      </c>
      <c r="C314" s="23" t="s">
        <v>20</v>
      </c>
      <c r="D314" s="23" t="s">
        <v>830</v>
      </c>
      <c r="E314" s="24" t="s">
        <v>38</v>
      </c>
      <c r="F314" s="3">
        <v>33</v>
      </c>
      <c r="G314" s="4">
        <v>33.270000000000003</v>
      </c>
      <c r="H314" s="4">
        <f>TRUNC(TRUNC(G314 * J12, 2) + G314, 2)</f>
        <v>40.090000000000003</v>
      </c>
      <c r="I314" s="4">
        <f t="shared" si="4"/>
        <v>1322.97</v>
      </c>
      <c r="J314" s="149">
        <f>I314 / J11</f>
        <v>4.9282940425028404E-4</v>
      </c>
    </row>
    <row r="315" spans="1:10" ht="39.6" x14ac:dyDescent="0.25">
      <c r="A315" s="125" t="s">
        <v>831</v>
      </c>
      <c r="B315" s="23" t="s">
        <v>832</v>
      </c>
      <c r="C315" s="23" t="s">
        <v>20</v>
      </c>
      <c r="D315" s="23" t="s">
        <v>833</v>
      </c>
      <c r="E315" s="24" t="s">
        <v>38</v>
      </c>
      <c r="F315" s="3">
        <v>1</v>
      </c>
      <c r="G315" s="4">
        <v>220.73</v>
      </c>
      <c r="H315" s="4">
        <f>TRUNC(TRUNC(G315 * J12, 2) + G315, 2)</f>
        <v>265.97000000000003</v>
      </c>
      <c r="I315" s="4">
        <f t="shared" si="4"/>
        <v>265.97000000000003</v>
      </c>
      <c r="J315" s="149">
        <f>I315 / J11</f>
        <v>9.9078464854417006E-5</v>
      </c>
    </row>
    <row r="316" spans="1:10" ht="26.4" x14ac:dyDescent="0.25">
      <c r="A316" s="125" t="s">
        <v>834</v>
      </c>
      <c r="B316" s="23" t="s">
        <v>835</v>
      </c>
      <c r="C316" s="23" t="s">
        <v>20</v>
      </c>
      <c r="D316" s="23" t="s">
        <v>836</v>
      </c>
      <c r="E316" s="24" t="s">
        <v>38</v>
      </c>
      <c r="F316" s="3">
        <v>5</v>
      </c>
      <c r="G316" s="4">
        <v>476.69</v>
      </c>
      <c r="H316" s="4">
        <f>TRUNC(TRUNC(G316 * J12, 2) + G316, 2)</f>
        <v>574.41</v>
      </c>
      <c r="I316" s="4">
        <f t="shared" si="4"/>
        <v>2872.05</v>
      </c>
      <c r="J316" s="149">
        <f>I316 / J11</f>
        <v>1.0698887279961212E-3</v>
      </c>
    </row>
    <row r="317" spans="1:10" ht="39.6" x14ac:dyDescent="0.25">
      <c r="A317" s="125" t="s">
        <v>837</v>
      </c>
      <c r="B317" s="23" t="s">
        <v>838</v>
      </c>
      <c r="C317" s="23" t="s">
        <v>20</v>
      </c>
      <c r="D317" s="23" t="s">
        <v>839</v>
      </c>
      <c r="E317" s="24" t="s">
        <v>38</v>
      </c>
      <c r="F317" s="3">
        <v>2</v>
      </c>
      <c r="G317" s="4">
        <v>32.119999999999997</v>
      </c>
      <c r="H317" s="4">
        <f>TRUNC(TRUNC(G317 * J12, 2) + G317, 2)</f>
        <v>38.700000000000003</v>
      </c>
      <c r="I317" s="4">
        <f t="shared" si="4"/>
        <v>77.400000000000006</v>
      </c>
      <c r="J317" s="149">
        <f>I317 / J11</f>
        <v>2.8832850245260277E-5</v>
      </c>
    </row>
    <row r="318" spans="1:10" ht="66.599999999999994" thickBot="1" x14ac:dyDescent="0.3">
      <c r="A318" s="129" t="s">
        <v>840</v>
      </c>
      <c r="B318" s="90" t="s">
        <v>841</v>
      </c>
      <c r="C318" s="90" t="s">
        <v>20</v>
      </c>
      <c r="D318" s="90" t="s">
        <v>842</v>
      </c>
      <c r="E318" s="91" t="s">
        <v>38</v>
      </c>
      <c r="F318" s="92">
        <v>1</v>
      </c>
      <c r="G318" s="93">
        <v>12.4</v>
      </c>
      <c r="H318" s="93">
        <f>TRUNC(TRUNC(G318 * J12, 2) + G318, 2)</f>
        <v>14.94</v>
      </c>
      <c r="I318" s="93">
        <f t="shared" si="4"/>
        <v>14.94</v>
      </c>
      <c r="J318" s="153">
        <f>I318 / J11</f>
        <v>5.5654106287362852E-6</v>
      </c>
    </row>
    <row r="319" spans="1:10" ht="14.4" thickBot="1" x14ac:dyDescent="0.3">
      <c r="A319" s="42" t="s">
        <v>843</v>
      </c>
      <c r="B319" s="43" t="s">
        <v>13</v>
      </c>
      <c r="C319" s="43"/>
      <c r="D319" s="43" t="s">
        <v>844</v>
      </c>
      <c r="E319" s="86"/>
      <c r="F319" s="44">
        <v>1</v>
      </c>
      <c r="G319" s="44" t="s">
        <v>15</v>
      </c>
      <c r="H319" s="45">
        <f>I320 + I410 + I417</f>
        <v>304756.45</v>
      </c>
      <c r="I319" s="45">
        <f t="shared" si="4"/>
        <v>304756.45</v>
      </c>
      <c r="J319" s="46">
        <f>I319 / J11</f>
        <v>0.11352709411016991</v>
      </c>
    </row>
    <row r="320" spans="1:10" ht="14.4" thickBot="1" x14ac:dyDescent="0.3">
      <c r="A320" s="42" t="s">
        <v>845</v>
      </c>
      <c r="B320" s="43" t="s">
        <v>13</v>
      </c>
      <c r="C320" s="43"/>
      <c r="D320" s="43" t="s">
        <v>846</v>
      </c>
      <c r="E320" s="86"/>
      <c r="F320" s="44">
        <v>1</v>
      </c>
      <c r="G320" s="44" t="s">
        <v>15</v>
      </c>
      <c r="H320" s="45">
        <f>I321 + I322 + I323 + I324 + I325 + I326 + I327 + I328 + I329 + I330 + I331 + I332 + I333 + I334 + I335 + I336 + I337 + I338 + I339 + I340 + I341 + I342 + I343 + I344 + I345 + I346 + I347 + I348 + I349 + I350 + I351 + I352 + I353 + I354 + I355 + I356 + I357 + I358 + I359 + I360 + I361 + I362 + I363 + I364 + I365 + I366 + I367 + I368 + I369 + I370 + I371 + I372 + I373 + I374 + I375 + I376 + I377 + I378 + I379 + I380 + I381 + I382 + I383 + I384 + I385 + I386 + I387 + I388 + I389 + I390 + I391 + I392 + I393 + I394 + I395 + I396 + I397 + I398 + I399 + I400 + I401 + I402 + I403 + I404 + I405 + I406 + I407 + I408 + I409</f>
        <v>220680.40999999997</v>
      </c>
      <c r="I320" s="45">
        <f t="shared" si="4"/>
        <v>220680.41</v>
      </c>
      <c r="J320" s="46">
        <f>I320 / J11</f>
        <v>8.2207302501196872E-2</v>
      </c>
    </row>
    <row r="321" spans="1:10" ht="26.4" x14ac:dyDescent="0.25">
      <c r="A321" s="133" t="s">
        <v>847</v>
      </c>
      <c r="B321" s="7" t="s">
        <v>848</v>
      </c>
      <c r="C321" s="7" t="s">
        <v>20</v>
      </c>
      <c r="D321" s="7" t="s">
        <v>849</v>
      </c>
      <c r="E321" s="8" t="s">
        <v>38</v>
      </c>
      <c r="F321" s="11">
        <v>1</v>
      </c>
      <c r="G321" s="12">
        <v>2.13</v>
      </c>
      <c r="H321" s="12">
        <f>TRUNC(TRUNC(G321 * J12, 2) + G321, 2)</f>
        <v>2.56</v>
      </c>
      <c r="I321" s="12">
        <f t="shared" si="4"/>
        <v>2.56</v>
      </c>
      <c r="J321" s="151">
        <f>I321 / J11</f>
        <v>9.536446592747585E-7</v>
      </c>
    </row>
    <row r="322" spans="1:10" ht="26.4" x14ac:dyDescent="0.25">
      <c r="A322" s="125" t="s">
        <v>850</v>
      </c>
      <c r="B322" s="23" t="s">
        <v>851</v>
      </c>
      <c r="C322" s="23" t="s">
        <v>36</v>
      </c>
      <c r="D322" s="23" t="s">
        <v>852</v>
      </c>
      <c r="E322" s="24" t="s">
        <v>38</v>
      </c>
      <c r="F322" s="3">
        <v>305</v>
      </c>
      <c r="G322" s="4">
        <v>20.190000000000001</v>
      </c>
      <c r="H322" s="4">
        <f>TRUNC(TRUNC(G322 * J12, 2) + G322, 2)</f>
        <v>24.32</v>
      </c>
      <c r="I322" s="4">
        <f t="shared" si="4"/>
        <v>7417.6</v>
      </c>
      <c r="J322" s="149">
        <f>I322 / J11</f>
        <v>2.7631854002486129E-3</v>
      </c>
    </row>
    <row r="323" spans="1:10" ht="26.4" x14ac:dyDescent="0.25">
      <c r="A323" s="125" t="s">
        <v>853</v>
      </c>
      <c r="B323" s="23" t="s">
        <v>854</v>
      </c>
      <c r="C323" s="23" t="s">
        <v>36</v>
      </c>
      <c r="D323" s="23" t="s">
        <v>855</v>
      </c>
      <c r="E323" s="24" t="s">
        <v>38</v>
      </c>
      <c r="F323" s="3">
        <v>21</v>
      </c>
      <c r="G323" s="4">
        <v>24.13</v>
      </c>
      <c r="H323" s="4">
        <f>TRUNC(TRUNC(G323 * J12, 2) + G323, 2)</f>
        <v>29.07</v>
      </c>
      <c r="I323" s="4">
        <f t="shared" si="4"/>
        <v>610.47</v>
      </c>
      <c r="J323" s="149">
        <f>I323 / J11</f>
        <v>2.2741072466697727E-4</v>
      </c>
    </row>
    <row r="324" spans="1:10" ht="26.4" x14ac:dyDescent="0.25">
      <c r="A324" s="125" t="s">
        <v>856</v>
      </c>
      <c r="B324" s="23" t="s">
        <v>857</v>
      </c>
      <c r="C324" s="23" t="s">
        <v>36</v>
      </c>
      <c r="D324" s="23" t="s">
        <v>858</v>
      </c>
      <c r="E324" s="24" t="s">
        <v>38</v>
      </c>
      <c r="F324" s="3">
        <v>99</v>
      </c>
      <c r="G324" s="4">
        <v>18.13</v>
      </c>
      <c r="H324" s="4">
        <f>TRUNC(TRUNC(G324 * J12, 2) + G324, 2)</f>
        <v>21.84</v>
      </c>
      <c r="I324" s="4">
        <f t="shared" si="4"/>
        <v>2162.16</v>
      </c>
      <c r="J324" s="149">
        <f>I324 / J11</f>
        <v>8.0544231894434052E-4</v>
      </c>
    </row>
    <row r="325" spans="1:10" ht="26.4" x14ac:dyDescent="0.25">
      <c r="A325" s="125" t="s">
        <v>859</v>
      </c>
      <c r="B325" s="23" t="s">
        <v>860</v>
      </c>
      <c r="C325" s="23" t="s">
        <v>36</v>
      </c>
      <c r="D325" s="23" t="s">
        <v>861</v>
      </c>
      <c r="E325" s="24" t="s">
        <v>38</v>
      </c>
      <c r="F325" s="3">
        <v>6</v>
      </c>
      <c r="G325" s="4">
        <v>18.329999999999998</v>
      </c>
      <c r="H325" s="4">
        <f>TRUNC(TRUNC(G325 * J12, 2) + G325, 2)</f>
        <v>22.08</v>
      </c>
      <c r="I325" s="4">
        <f t="shared" si="4"/>
        <v>132.47999999999999</v>
      </c>
      <c r="J325" s="149">
        <f>I325 / J11</f>
        <v>4.9351111117468744E-5</v>
      </c>
    </row>
    <row r="326" spans="1:10" ht="39.6" x14ac:dyDescent="0.25">
      <c r="A326" s="125" t="s">
        <v>862</v>
      </c>
      <c r="B326" s="23" t="s">
        <v>863</v>
      </c>
      <c r="C326" s="23" t="s">
        <v>36</v>
      </c>
      <c r="D326" s="23" t="s">
        <v>864</v>
      </c>
      <c r="E326" s="24" t="s">
        <v>38</v>
      </c>
      <c r="F326" s="3">
        <v>1</v>
      </c>
      <c r="G326" s="4">
        <v>26.77</v>
      </c>
      <c r="H326" s="4">
        <f>TRUNC(TRUNC(G326 * J12, 2) + G326, 2)</f>
        <v>32.25</v>
      </c>
      <c r="I326" s="4">
        <f t="shared" si="4"/>
        <v>32.25</v>
      </c>
      <c r="J326" s="149">
        <f>I326 / J11</f>
        <v>1.2013687602191781E-5</v>
      </c>
    </row>
    <row r="327" spans="1:10" x14ac:dyDescent="0.25">
      <c r="A327" s="125" t="s">
        <v>865</v>
      </c>
      <c r="B327" s="23" t="s">
        <v>866</v>
      </c>
      <c r="C327" s="23" t="s">
        <v>20</v>
      </c>
      <c r="D327" s="23" t="s">
        <v>867</v>
      </c>
      <c r="E327" s="24" t="s">
        <v>667</v>
      </c>
      <c r="F327" s="3">
        <v>407</v>
      </c>
      <c r="G327" s="4">
        <v>4.8600000000000003</v>
      </c>
      <c r="H327" s="4">
        <f>TRUNC(TRUNC(G327 * J12, 2) + G327, 2)</f>
        <v>5.85</v>
      </c>
      <c r="I327" s="4">
        <f t="shared" si="4"/>
        <v>2380.9499999999998</v>
      </c>
      <c r="J327" s="149">
        <f>I327 / J11</f>
        <v>8.8694541074227969E-4</v>
      </c>
    </row>
    <row r="328" spans="1:10" x14ac:dyDescent="0.25">
      <c r="A328" s="125" t="s">
        <v>868</v>
      </c>
      <c r="B328" s="23" t="s">
        <v>869</v>
      </c>
      <c r="C328" s="23" t="s">
        <v>20</v>
      </c>
      <c r="D328" s="23" t="s">
        <v>870</v>
      </c>
      <c r="E328" s="24" t="s">
        <v>667</v>
      </c>
      <c r="F328" s="3">
        <v>67</v>
      </c>
      <c r="G328" s="4">
        <v>6.61</v>
      </c>
      <c r="H328" s="4">
        <f>TRUNC(TRUNC(G328 * J12, 2) + G328, 2)</f>
        <v>7.96</v>
      </c>
      <c r="I328" s="4">
        <f t="shared" si="4"/>
        <v>533.32000000000005</v>
      </c>
      <c r="J328" s="149">
        <f>I328 / J11</f>
        <v>1.986710037829743E-4</v>
      </c>
    </row>
    <row r="329" spans="1:10" x14ac:dyDescent="0.25">
      <c r="A329" s="125" t="s">
        <v>871</v>
      </c>
      <c r="B329" s="23" t="s">
        <v>872</v>
      </c>
      <c r="C329" s="23" t="s">
        <v>20</v>
      </c>
      <c r="D329" s="23" t="s">
        <v>873</v>
      </c>
      <c r="E329" s="24" t="s">
        <v>38</v>
      </c>
      <c r="F329" s="3">
        <v>67</v>
      </c>
      <c r="G329" s="4">
        <v>12.13</v>
      </c>
      <c r="H329" s="4">
        <f>TRUNC(TRUNC(G329 * J12, 2) + G329, 2)</f>
        <v>14.61</v>
      </c>
      <c r="I329" s="4">
        <f t="shared" si="4"/>
        <v>978.87</v>
      </c>
      <c r="J329" s="149">
        <f>I329 / J11</f>
        <v>3.6464615141573546E-4</v>
      </c>
    </row>
    <row r="330" spans="1:10" x14ac:dyDescent="0.25">
      <c r="A330" s="125" t="s">
        <v>874</v>
      </c>
      <c r="B330" s="23" t="s">
        <v>875</v>
      </c>
      <c r="C330" s="23" t="s">
        <v>20</v>
      </c>
      <c r="D330" s="23" t="s">
        <v>876</v>
      </c>
      <c r="E330" s="24" t="s">
        <v>38</v>
      </c>
      <c r="F330" s="3">
        <v>192</v>
      </c>
      <c r="G330" s="4">
        <v>1.1000000000000001</v>
      </c>
      <c r="H330" s="4">
        <f>TRUNC(TRUNC(G330 * J12, 2) + G330, 2)</f>
        <v>1.32</v>
      </c>
      <c r="I330" s="4">
        <f t="shared" si="4"/>
        <v>253.44</v>
      </c>
      <c r="J330" s="149">
        <f>I330 / J11</f>
        <v>9.4410821268201082E-5</v>
      </c>
    </row>
    <row r="331" spans="1:10" x14ac:dyDescent="0.25">
      <c r="A331" s="125" t="s">
        <v>877</v>
      </c>
      <c r="B331" s="23" t="s">
        <v>878</v>
      </c>
      <c r="C331" s="23" t="s">
        <v>20</v>
      </c>
      <c r="D331" s="23" t="s">
        <v>879</v>
      </c>
      <c r="E331" s="24" t="s">
        <v>38</v>
      </c>
      <c r="F331" s="3">
        <v>67</v>
      </c>
      <c r="G331" s="4">
        <v>5.47</v>
      </c>
      <c r="H331" s="4">
        <f>TRUNC(TRUNC(G331 * J12, 2) + G331, 2)</f>
        <v>6.59</v>
      </c>
      <c r="I331" s="4">
        <f t="shared" si="4"/>
        <v>441.53</v>
      </c>
      <c r="J331" s="149">
        <f>I331 / J11</f>
        <v>1.6447762750374377E-4</v>
      </c>
    </row>
    <row r="332" spans="1:10" x14ac:dyDescent="0.25">
      <c r="A332" s="125" t="s">
        <v>880</v>
      </c>
      <c r="B332" s="23" t="s">
        <v>881</v>
      </c>
      <c r="C332" s="23" t="s">
        <v>20</v>
      </c>
      <c r="D332" s="23" t="s">
        <v>882</v>
      </c>
      <c r="E332" s="24" t="s">
        <v>77</v>
      </c>
      <c r="F332" s="3">
        <v>67</v>
      </c>
      <c r="G332" s="4">
        <v>22.04</v>
      </c>
      <c r="H332" s="4">
        <f>TRUNC(TRUNC(G332 * J12, 2) + G332, 2)</f>
        <v>26.55</v>
      </c>
      <c r="I332" s="4">
        <f t="shared" si="4"/>
        <v>1778.85</v>
      </c>
      <c r="J332" s="149">
        <f>I332 / J11</f>
        <v>6.6265265709019683E-4</v>
      </c>
    </row>
    <row r="333" spans="1:10" ht="39.6" x14ac:dyDescent="0.25">
      <c r="A333" s="125" t="s">
        <v>883</v>
      </c>
      <c r="B333" s="23" t="s">
        <v>884</v>
      </c>
      <c r="C333" s="23" t="s">
        <v>36</v>
      </c>
      <c r="D333" s="23" t="s">
        <v>885</v>
      </c>
      <c r="E333" s="24" t="s">
        <v>77</v>
      </c>
      <c r="F333" s="3">
        <v>158.19999999999999</v>
      </c>
      <c r="G333" s="4">
        <v>64.66</v>
      </c>
      <c r="H333" s="4">
        <f>TRUNC(TRUNC(G333 * J12, 2) + G333, 2)</f>
        <v>77.91</v>
      </c>
      <c r="I333" s="4">
        <f t="shared" si="4"/>
        <v>12325.36</v>
      </c>
      <c r="J333" s="149">
        <f>I333 / J11</f>
        <v>4.5914116162651319E-3</v>
      </c>
    </row>
    <row r="334" spans="1:10" ht="39.6" x14ac:dyDescent="0.25">
      <c r="A334" s="125" t="s">
        <v>886</v>
      </c>
      <c r="B334" s="23" t="s">
        <v>887</v>
      </c>
      <c r="C334" s="23" t="s">
        <v>36</v>
      </c>
      <c r="D334" s="23" t="s">
        <v>888</v>
      </c>
      <c r="E334" s="24" t="s">
        <v>77</v>
      </c>
      <c r="F334" s="3">
        <v>88</v>
      </c>
      <c r="G334" s="4">
        <v>115.83</v>
      </c>
      <c r="H334" s="4">
        <f>TRUNC(TRUNC(G334 * J12, 2) + G334, 2)</f>
        <v>139.57</v>
      </c>
      <c r="I334" s="4">
        <f t="shared" ref="I334:I397" si="5">TRUNC(F334 * H334,2)</f>
        <v>12282.16</v>
      </c>
      <c r="J334" s="149">
        <f>I334 / J11</f>
        <v>4.5753188626398702E-3</v>
      </c>
    </row>
    <row r="335" spans="1:10" ht="39.6" x14ac:dyDescent="0.25">
      <c r="A335" s="125" t="s">
        <v>889</v>
      </c>
      <c r="B335" s="23" t="s">
        <v>890</v>
      </c>
      <c r="C335" s="23" t="s">
        <v>36</v>
      </c>
      <c r="D335" s="23" t="s">
        <v>891</v>
      </c>
      <c r="E335" s="24" t="s">
        <v>77</v>
      </c>
      <c r="F335" s="3">
        <v>24.7</v>
      </c>
      <c r="G335" s="4">
        <v>29.11</v>
      </c>
      <c r="H335" s="4">
        <f>TRUNC(TRUNC(G335 * J12, 2) + G335, 2)</f>
        <v>35.07</v>
      </c>
      <c r="I335" s="4">
        <f t="shared" si="5"/>
        <v>866.22</v>
      </c>
      <c r="J335" s="149">
        <f>I335 / J11</f>
        <v>3.2268206123319584E-4</v>
      </c>
    </row>
    <row r="336" spans="1:10" ht="39.6" x14ac:dyDescent="0.25">
      <c r="A336" s="125" t="s">
        <v>892</v>
      </c>
      <c r="B336" s="23" t="s">
        <v>893</v>
      </c>
      <c r="C336" s="23" t="s">
        <v>36</v>
      </c>
      <c r="D336" s="23" t="s">
        <v>894</v>
      </c>
      <c r="E336" s="24" t="s">
        <v>77</v>
      </c>
      <c r="F336" s="3">
        <v>74.099999999999994</v>
      </c>
      <c r="G336" s="4">
        <v>32.159999999999997</v>
      </c>
      <c r="H336" s="4">
        <f>TRUNC(TRUNC(G336 * J12, 2) + G336, 2)</f>
        <v>38.75</v>
      </c>
      <c r="I336" s="4">
        <f t="shared" si="5"/>
        <v>2871.37</v>
      </c>
      <c r="J336" s="149">
        <f>I336 / J11</f>
        <v>1.0696354161335011E-3</v>
      </c>
    </row>
    <row r="337" spans="1:10" ht="39.6" x14ac:dyDescent="0.25">
      <c r="A337" s="125" t="s">
        <v>895</v>
      </c>
      <c r="B337" s="23" t="s">
        <v>896</v>
      </c>
      <c r="C337" s="23" t="s">
        <v>36</v>
      </c>
      <c r="D337" s="23" t="s">
        <v>897</v>
      </c>
      <c r="E337" s="24" t="s">
        <v>77</v>
      </c>
      <c r="F337" s="3">
        <v>234.8</v>
      </c>
      <c r="G337" s="4">
        <v>19.260000000000002</v>
      </c>
      <c r="H337" s="4">
        <f>TRUNC(TRUNC(G337 * J12, 2) + G337, 2)</f>
        <v>23.2</v>
      </c>
      <c r="I337" s="4">
        <f t="shared" si="5"/>
        <v>5447.36</v>
      </c>
      <c r="J337" s="149">
        <f>I337 / J11</f>
        <v>2.0292366293542764E-3</v>
      </c>
    </row>
    <row r="338" spans="1:10" ht="39.6" x14ac:dyDescent="0.25">
      <c r="A338" s="125" t="s">
        <v>898</v>
      </c>
      <c r="B338" s="23" t="s">
        <v>899</v>
      </c>
      <c r="C338" s="23" t="s">
        <v>36</v>
      </c>
      <c r="D338" s="23" t="s">
        <v>900</v>
      </c>
      <c r="E338" s="24" t="s">
        <v>77</v>
      </c>
      <c r="F338" s="3">
        <v>30.1</v>
      </c>
      <c r="G338" s="4">
        <v>27.77</v>
      </c>
      <c r="H338" s="4">
        <f>TRUNC(TRUNC(G338 * J12, 2) + G338, 2)</f>
        <v>33.46</v>
      </c>
      <c r="I338" s="4">
        <f t="shared" si="5"/>
        <v>1007.14</v>
      </c>
      <c r="J338" s="149">
        <f>I338 / J11</f>
        <v>3.7517721958671104E-4</v>
      </c>
    </row>
    <row r="339" spans="1:10" ht="39.6" x14ac:dyDescent="0.25">
      <c r="A339" s="125" t="s">
        <v>901</v>
      </c>
      <c r="B339" s="23" t="s">
        <v>902</v>
      </c>
      <c r="C339" s="23" t="s">
        <v>36</v>
      </c>
      <c r="D339" s="23" t="s">
        <v>903</v>
      </c>
      <c r="E339" s="24" t="s">
        <v>77</v>
      </c>
      <c r="F339" s="3">
        <v>154.80000000000001</v>
      </c>
      <c r="G339" s="4">
        <v>28.78</v>
      </c>
      <c r="H339" s="4">
        <f>TRUNC(TRUNC(G339 * J12, 2) + G339, 2)</f>
        <v>34.67</v>
      </c>
      <c r="I339" s="4">
        <f t="shared" si="5"/>
        <v>5366.91</v>
      </c>
      <c r="J339" s="149">
        <f>I339 / J11</f>
        <v>1.9992676009016773E-3</v>
      </c>
    </row>
    <row r="340" spans="1:10" ht="39.6" x14ac:dyDescent="0.25">
      <c r="A340" s="125" t="s">
        <v>904</v>
      </c>
      <c r="B340" s="23" t="s">
        <v>905</v>
      </c>
      <c r="C340" s="23" t="s">
        <v>36</v>
      </c>
      <c r="D340" s="23" t="s">
        <v>906</v>
      </c>
      <c r="E340" s="24" t="s">
        <v>77</v>
      </c>
      <c r="F340" s="3">
        <v>2895.1</v>
      </c>
      <c r="G340" s="4">
        <v>3.41</v>
      </c>
      <c r="H340" s="4">
        <f>TRUNC(TRUNC(G340 * J12, 2) + G340, 2)</f>
        <v>4.0999999999999996</v>
      </c>
      <c r="I340" s="4">
        <f t="shared" si="5"/>
        <v>11869.91</v>
      </c>
      <c r="J340" s="149">
        <f>I340 / J11</f>
        <v>4.4217485459265814E-3</v>
      </c>
    </row>
    <row r="341" spans="1:10" ht="39.6" x14ac:dyDescent="0.25">
      <c r="A341" s="125" t="s">
        <v>907</v>
      </c>
      <c r="B341" s="23" t="s">
        <v>908</v>
      </c>
      <c r="C341" s="23" t="s">
        <v>36</v>
      </c>
      <c r="D341" s="23" t="s">
        <v>909</v>
      </c>
      <c r="E341" s="24" t="s">
        <v>77</v>
      </c>
      <c r="F341" s="3">
        <v>4759.3</v>
      </c>
      <c r="G341" s="4">
        <v>4.96</v>
      </c>
      <c r="H341" s="4">
        <f>TRUNC(TRUNC(G341 * J12, 2) + G341, 2)</f>
        <v>5.97</v>
      </c>
      <c r="I341" s="4">
        <f t="shared" si="5"/>
        <v>28413.02</v>
      </c>
      <c r="J341" s="149">
        <f>I341 / J11</f>
        <v>1.0584345615963633E-2</v>
      </c>
    </row>
    <row r="342" spans="1:10" ht="39.6" x14ac:dyDescent="0.25">
      <c r="A342" s="125" t="s">
        <v>910</v>
      </c>
      <c r="B342" s="23" t="s">
        <v>911</v>
      </c>
      <c r="C342" s="23" t="s">
        <v>36</v>
      </c>
      <c r="D342" s="23" t="s">
        <v>912</v>
      </c>
      <c r="E342" s="24" t="s">
        <v>77</v>
      </c>
      <c r="F342" s="3">
        <v>357.8</v>
      </c>
      <c r="G342" s="4">
        <v>7.68</v>
      </c>
      <c r="H342" s="4">
        <f>TRUNC(TRUNC(G342 * J12, 2) + G342, 2)</f>
        <v>9.25</v>
      </c>
      <c r="I342" s="4">
        <f t="shared" si="5"/>
        <v>3309.65</v>
      </c>
      <c r="J342" s="149">
        <f>I342 / J11</f>
        <v>1.2329023619409001E-3</v>
      </c>
    </row>
    <row r="343" spans="1:10" ht="39.6" x14ac:dyDescent="0.25">
      <c r="A343" s="125" t="s">
        <v>913</v>
      </c>
      <c r="B343" s="23" t="s">
        <v>914</v>
      </c>
      <c r="C343" s="23" t="s">
        <v>36</v>
      </c>
      <c r="D343" s="23" t="s">
        <v>915</v>
      </c>
      <c r="E343" s="24" t="s">
        <v>77</v>
      </c>
      <c r="F343" s="3">
        <v>102.2</v>
      </c>
      <c r="G343" s="4">
        <v>10.73</v>
      </c>
      <c r="H343" s="4">
        <f>TRUNC(TRUNC(G343 * J12, 2) + G343, 2)</f>
        <v>12.92</v>
      </c>
      <c r="I343" s="4">
        <f t="shared" si="5"/>
        <v>1320.42</v>
      </c>
      <c r="J343" s="149">
        <f>I343 / J11</f>
        <v>4.9187948476545962E-4</v>
      </c>
    </row>
    <row r="344" spans="1:10" ht="39.6" x14ac:dyDescent="0.25">
      <c r="A344" s="125" t="s">
        <v>916</v>
      </c>
      <c r="B344" s="23" t="s">
        <v>917</v>
      </c>
      <c r="C344" s="23" t="s">
        <v>36</v>
      </c>
      <c r="D344" s="23" t="s">
        <v>918</v>
      </c>
      <c r="E344" s="24" t="s">
        <v>38</v>
      </c>
      <c r="F344" s="3">
        <v>4</v>
      </c>
      <c r="G344" s="4">
        <v>169.67</v>
      </c>
      <c r="H344" s="4">
        <f>TRUNC(TRUNC(G344 * J12, 2) + G344, 2)</f>
        <v>204.45</v>
      </c>
      <c r="I344" s="4">
        <f t="shared" si="5"/>
        <v>817.8</v>
      </c>
      <c r="J344" s="149">
        <f>I344 / J11</f>
        <v>3.0464476654488179E-4</v>
      </c>
    </row>
    <row r="345" spans="1:10" x14ac:dyDescent="0.25">
      <c r="A345" s="125" t="s">
        <v>919</v>
      </c>
      <c r="B345" s="23" t="s">
        <v>920</v>
      </c>
      <c r="C345" s="23" t="s">
        <v>20</v>
      </c>
      <c r="D345" s="23" t="s">
        <v>921</v>
      </c>
      <c r="E345" s="24" t="s">
        <v>38</v>
      </c>
      <c r="F345" s="3">
        <v>4</v>
      </c>
      <c r="G345" s="4">
        <v>249.89</v>
      </c>
      <c r="H345" s="4">
        <f>TRUNC(TRUNC(G345 * J12, 2) + G345, 2)</f>
        <v>301.11</v>
      </c>
      <c r="I345" s="4">
        <f t="shared" si="5"/>
        <v>1204.44</v>
      </c>
      <c r="J345" s="149">
        <f>I345 / J11</f>
        <v>4.4867491149097269E-4</v>
      </c>
    </row>
    <row r="346" spans="1:10" ht="39.6" x14ac:dyDescent="0.25">
      <c r="A346" s="125" t="s">
        <v>922</v>
      </c>
      <c r="B346" s="23" t="s">
        <v>923</v>
      </c>
      <c r="C346" s="23" t="s">
        <v>36</v>
      </c>
      <c r="D346" s="23" t="s">
        <v>924</v>
      </c>
      <c r="E346" s="24" t="s">
        <v>38</v>
      </c>
      <c r="F346" s="3">
        <v>1</v>
      </c>
      <c r="G346" s="4">
        <v>74.47</v>
      </c>
      <c r="H346" s="4">
        <f>TRUNC(TRUNC(G346 * J12, 2) + G346, 2)</f>
        <v>89.73</v>
      </c>
      <c r="I346" s="4">
        <f t="shared" si="5"/>
        <v>89.73</v>
      </c>
      <c r="J346" s="149">
        <f>I346 / J11</f>
        <v>3.3425990342470343E-5</v>
      </c>
    </row>
    <row r="347" spans="1:10" ht="26.4" x14ac:dyDescent="0.25">
      <c r="A347" s="125" t="s">
        <v>925</v>
      </c>
      <c r="B347" s="23" t="s">
        <v>926</v>
      </c>
      <c r="C347" s="23" t="s">
        <v>36</v>
      </c>
      <c r="D347" s="23" t="s">
        <v>927</v>
      </c>
      <c r="E347" s="24" t="s">
        <v>38</v>
      </c>
      <c r="F347" s="3">
        <v>2</v>
      </c>
      <c r="G347" s="4">
        <v>50.36</v>
      </c>
      <c r="H347" s="4">
        <f>TRUNC(TRUNC(G347 * J12, 2) + G347, 2)</f>
        <v>60.68</v>
      </c>
      <c r="I347" s="4">
        <f t="shared" si="5"/>
        <v>121.36</v>
      </c>
      <c r="J347" s="149">
        <f>I347 / J11</f>
        <v>4.520871712874402E-5</v>
      </c>
    </row>
    <row r="348" spans="1:10" ht="26.4" x14ac:dyDescent="0.25">
      <c r="A348" s="125" t="s">
        <v>928</v>
      </c>
      <c r="B348" s="23" t="s">
        <v>929</v>
      </c>
      <c r="C348" s="23" t="s">
        <v>36</v>
      </c>
      <c r="D348" s="23" t="s">
        <v>930</v>
      </c>
      <c r="E348" s="24" t="s">
        <v>38</v>
      </c>
      <c r="F348" s="3">
        <v>11</v>
      </c>
      <c r="G348" s="4">
        <v>36.729999999999997</v>
      </c>
      <c r="H348" s="4">
        <f>TRUNC(TRUNC(G348 * J12, 2) + G348, 2)</f>
        <v>44.25</v>
      </c>
      <c r="I348" s="4">
        <f t="shared" si="5"/>
        <v>486.75</v>
      </c>
      <c r="J348" s="149">
        <f>I348 / J11</f>
        <v>1.8132286636796433E-4</v>
      </c>
    </row>
    <row r="349" spans="1:10" ht="26.4" x14ac:dyDescent="0.25">
      <c r="A349" s="125" t="s">
        <v>931</v>
      </c>
      <c r="B349" s="23" t="s">
        <v>932</v>
      </c>
      <c r="C349" s="23" t="s">
        <v>36</v>
      </c>
      <c r="D349" s="23" t="s">
        <v>933</v>
      </c>
      <c r="E349" s="24" t="s">
        <v>38</v>
      </c>
      <c r="F349" s="3">
        <v>3</v>
      </c>
      <c r="G349" s="4">
        <v>58.94</v>
      </c>
      <c r="H349" s="4">
        <f>TRUNC(TRUNC(G349 * J12, 2) + G349, 2)</f>
        <v>71.02</v>
      </c>
      <c r="I349" s="4">
        <f t="shared" si="5"/>
        <v>213.06</v>
      </c>
      <c r="J349" s="149">
        <f>I349 / J11</f>
        <v>7.9368566837921886E-5</v>
      </c>
    </row>
    <row r="350" spans="1:10" ht="26.4" x14ac:dyDescent="0.25">
      <c r="A350" s="125" t="s">
        <v>934</v>
      </c>
      <c r="B350" s="23" t="s">
        <v>935</v>
      </c>
      <c r="C350" s="23" t="s">
        <v>36</v>
      </c>
      <c r="D350" s="23" t="s">
        <v>936</v>
      </c>
      <c r="E350" s="24" t="s">
        <v>38</v>
      </c>
      <c r="F350" s="3">
        <v>1</v>
      </c>
      <c r="G350" s="4">
        <v>81.069999999999993</v>
      </c>
      <c r="H350" s="4">
        <f>TRUNC(TRUNC(G350 * J12, 2) + G350, 2)</f>
        <v>97.68</v>
      </c>
      <c r="I350" s="4">
        <f t="shared" si="5"/>
        <v>97.68</v>
      </c>
      <c r="J350" s="149">
        <f>I350 / J11</f>
        <v>3.6387504030452503E-5</v>
      </c>
    </row>
    <row r="351" spans="1:10" ht="26.4" x14ac:dyDescent="0.25">
      <c r="A351" s="125" t="s">
        <v>937</v>
      </c>
      <c r="B351" s="23" t="s">
        <v>938</v>
      </c>
      <c r="C351" s="23" t="s">
        <v>36</v>
      </c>
      <c r="D351" s="23" t="s">
        <v>939</v>
      </c>
      <c r="E351" s="24" t="s">
        <v>38</v>
      </c>
      <c r="F351" s="3">
        <v>21</v>
      </c>
      <c r="G351" s="4">
        <v>30.12</v>
      </c>
      <c r="H351" s="4">
        <f>TRUNC(TRUNC(G351 * J12, 2) + G351, 2)</f>
        <v>36.29</v>
      </c>
      <c r="I351" s="4">
        <f t="shared" si="5"/>
        <v>762.09</v>
      </c>
      <c r="J351" s="149">
        <f>I351 / J11</f>
        <v>2.8389181968230498E-4</v>
      </c>
    </row>
    <row r="352" spans="1:10" x14ac:dyDescent="0.25">
      <c r="A352" s="125" t="s">
        <v>940</v>
      </c>
      <c r="B352" s="23" t="s">
        <v>941</v>
      </c>
      <c r="C352" s="23" t="s">
        <v>20</v>
      </c>
      <c r="D352" s="23" t="s">
        <v>942</v>
      </c>
      <c r="E352" s="24" t="s">
        <v>38</v>
      </c>
      <c r="F352" s="3">
        <v>38</v>
      </c>
      <c r="G352" s="4">
        <v>16.05</v>
      </c>
      <c r="H352" s="4">
        <f>TRUNC(TRUNC(G352 * J12, 2) + G352, 2)</f>
        <v>19.34</v>
      </c>
      <c r="I352" s="4">
        <f t="shared" si="5"/>
        <v>734.92</v>
      </c>
      <c r="J352" s="149">
        <f>I352 / J11</f>
        <v>2.737705207008615E-4</v>
      </c>
    </row>
    <row r="353" spans="1:10" x14ac:dyDescent="0.25">
      <c r="A353" s="125" t="s">
        <v>943</v>
      </c>
      <c r="B353" s="23" t="s">
        <v>944</v>
      </c>
      <c r="C353" s="23" t="s">
        <v>20</v>
      </c>
      <c r="D353" s="23" t="s">
        <v>945</v>
      </c>
      <c r="E353" s="24" t="s">
        <v>38</v>
      </c>
      <c r="F353" s="3">
        <v>227</v>
      </c>
      <c r="G353" s="4">
        <v>10.64</v>
      </c>
      <c r="H353" s="4">
        <f>TRUNC(TRUNC(G353 * J12, 2) + G353, 2)</f>
        <v>12.82</v>
      </c>
      <c r="I353" s="4">
        <f t="shared" si="5"/>
        <v>2910.14</v>
      </c>
      <c r="J353" s="149">
        <f>I353 / J11</f>
        <v>1.0840779174772833E-3</v>
      </c>
    </row>
    <row r="354" spans="1:10" x14ac:dyDescent="0.25">
      <c r="A354" s="125" t="s">
        <v>946</v>
      </c>
      <c r="B354" s="23" t="s">
        <v>944</v>
      </c>
      <c r="C354" s="23" t="s">
        <v>20</v>
      </c>
      <c r="D354" s="23" t="s">
        <v>945</v>
      </c>
      <c r="E354" s="24" t="s">
        <v>38</v>
      </c>
      <c r="F354" s="3">
        <v>227</v>
      </c>
      <c r="G354" s="4">
        <v>10.64</v>
      </c>
      <c r="H354" s="4">
        <f>TRUNC(TRUNC(G354 * J12, 2) + G354, 2)</f>
        <v>12.82</v>
      </c>
      <c r="I354" s="4">
        <f t="shared" si="5"/>
        <v>2910.14</v>
      </c>
      <c r="J354" s="149">
        <f>I354 / J11</f>
        <v>1.0840779174772833E-3</v>
      </c>
    </row>
    <row r="355" spans="1:10" ht="26.4" x14ac:dyDescent="0.25">
      <c r="A355" s="125" t="s">
        <v>947</v>
      </c>
      <c r="B355" s="23" t="s">
        <v>948</v>
      </c>
      <c r="C355" s="23" t="s">
        <v>36</v>
      </c>
      <c r="D355" s="23" t="s">
        <v>949</v>
      </c>
      <c r="E355" s="24" t="s">
        <v>38</v>
      </c>
      <c r="F355" s="3">
        <v>39</v>
      </c>
      <c r="G355" s="4">
        <v>35.729999999999997</v>
      </c>
      <c r="H355" s="4">
        <f>TRUNC(TRUNC(G355 * J12, 2) + G355, 2)</f>
        <v>43.05</v>
      </c>
      <c r="I355" s="4">
        <f t="shared" si="5"/>
        <v>1678.95</v>
      </c>
      <c r="J355" s="149">
        <f>I355 / J11</f>
        <v>6.254381643317796E-4</v>
      </c>
    </row>
    <row r="356" spans="1:10" x14ac:dyDescent="0.25">
      <c r="A356" s="125" t="s">
        <v>950</v>
      </c>
      <c r="B356" s="23" t="s">
        <v>951</v>
      </c>
      <c r="C356" s="23" t="s">
        <v>20</v>
      </c>
      <c r="D356" s="23" t="s">
        <v>952</v>
      </c>
      <c r="E356" s="24" t="s">
        <v>38</v>
      </c>
      <c r="F356" s="3">
        <v>21</v>
      </c>
      <c r="G356" s="4">
        <v>18.93</v>
      </c>
      <c r="H356" s="4">
        <f>TRUNC(TRUNC(G356 * J12, 2) + G356, 2)</f>
        <v>22.81</v>
      </c>
      <c r="I356" s="4">
        <f t="shared" si="5"/>
        <v>479.01</v>
      </c>
      <c r="J356" s="149">
        <f>I356 / J11</f>
        <v>1.784395813434383E-4</v>
      </c>
    </row>
    <row r="357" spans="1:10" ht="39.6" x14ac:dyDescent="0.25">
      <c r="A357" s="125" t="s">
        <v>953</v>
      </c>
      <c r="B357" s="23" t="s">
        <v>954</v>
      </c>
      <c r="C357" s="23" t="s">
        <v>36</v>
      </c>
      <c r="D357" s="23" t="s">
        <v>955</v>
      </c>
      <c r="E357" s="24" t="s">
        <v>38</v>
      </c>
      <c r="F357" s="3">
        <v>15</v>
      </c>
      <c r="G357" s="4">
        <v>40.21</v>
      </c>
      <c r="H357" s="4">
        <f>TRUNC(TRUNC(G357 * J12, 2) + G357, 2)</f>
        <v>48.45</v>
      </c>
      <c r="I357" s="4">
        <f t="shared" si="5"/>
        <v>726.75</v>
      </c>
      <c r="J357" s="149">
        <f>I357 / J11</f>
        <v>2.7072705317497295E-4</v>
      </c>
    </row>
    <row r="358" spans="1:10" ht="39.6" x14ac:dyDescent="0.25">
      <c r="A358" s="125" t="s">
        <v>956</v>
      </c>
      <c r="B358" s="23" t="s">
        <v>957</v>
      </c>
      <c r="C358" s="23" t="s">
        <v>36</v>
      </c>
      <c r="D358" s="23" t="s">
        <v>958</v>
      </c>
      <c r="E358" s="24" t="s">
        <v>38</v>
      </c>
      <c r="F358" s="3">
        <v>2</v>
      </c>
      <c r="G358" s="4">
        <v>79.44</v>
      </c>
      <c r="H358" s="4">
        <f>TRUNC(TRUNC(G358 * J12, 2) + G358, 2)</f>
        <v>95.72</v>
      </c>
      <c r="I358" s="4">
        <f t="shared" si="5"/>
        <v>191.44</v>
      </c>
      <c r="J358" s="149">
        <f>I358 / J11</f>
        <v>7.1314739676390533E-5</v>
      </c>
    </row>
    <row r="359" spans="1:10" ht="39.6" x14ac:dyDescent="0.25">
      <c r="A359" s="125" t="s">
        <v>959</v>
      </c>
      <c r="B359" s="23" t="s">
        <v>960</v>
      </c>
      <c r="C359" s="23" t="s">
        <v>36</v>
      </c>
      <c r="D359" s="23" t="s">
        <v>961</v>
      </c>
      <c r="E359" s="24" t="s">
        <v>38</v>
      </c>
      <c r="F359" s="3">
        <v>1</v>
      </c>
      <c r="G359" s="4">
        <v>55.79</v>
      </c>
      <c r="H359" s="4">
        <f>TRUNC(TRUNC(G359 * J12, 2) + G359, 2)</f>
        <v>67.22</v>
      </c>
      <c r="I359" s="4">
        <f t="shared" si="5"/>
        <v>67.22</v>
      </c>
      <c r="J359" s="149">
        <f>I359 / J11</f>
        <v>2.5040622654862993E-5</v>
      </c>
    </row>
    <row r="360" spans="1:10" ht="26.4" x14ac:dyDescent="0.25">
      <c r="A360" s="125" t="s">
        <v>962</v>
      </c>
      <c r="B360" s="23" t="s">
        <v>963</v>
      </c>
      <c r="C360" s="23" t="s">
        <v>36</v>
      </c>
      <c r="D360" s="23" t="s">
        <v>964</v>
      </c>
      <c r="E360" s="24" t="s">
        <v>38</v>
      </c>
      <c r="F360" s="3">
        <v>112</v>
      </c>
      <c r="G360" s="4">
        <v>45.88</v>
      </c>
      <c r="H360" s="4">
        <f>TRUNC(TRUNC(G360 * J12, 2) + G360, 2)</f>
        <v>55.28</v>
      </c>
      <c r="I360" s="4">
        <f t="shared" si="5"/>
        <v>6191.36</v>
      </c>
      <c r="J360" s="149">
        <f>I360 / J11</f>
        <v>2.3063896084560033E-3</v>
      </c>
    </row>
    <row r="361" spans="1:10" ht="26.4" x14ac:dyDescent="0.25">
      <c r="A361" s="125" t="s">
        <v>965</v>
      </c>
      <c r="B361" s="23" t="s">
        <v>966</v>
      </c>
      <c r="C361" s="23" t="s">
        <v>36</v>
      </c>
      <c r="D361" s="23" t="s">
        <v>967</v>
      </c>
      <c r="E361" s="24" t="s">
        <v>38</v>
      </c>
      <c r="F361" s="3">
        <v>6</v>
      </c>
      <c r="G361" s="4">
        <v>49.74</v>
      </c>
      <c r="H361" s="4">
        <f>TRUNC(TRUNC(G361 * J12, 2) + G361, 2)</f>
        <v>59.93</v>
      </c>
      <c r="I361" s="4">
        <f t="shared" si="5"/>
        <v>359.58</v>
      </c>
      <c r="J361" s="149">
        <f>I361 / J11</f>
        <v>1.3394982288360063E-4</v>
      </c>
    </row>
    <row r="362" spans="1:10" ht="26.4" x14ac:dyDescent="0.25">
      <c r="A362" s="125" t="s">
        <v>968</v>
      </c>
      <c r="B362" s="23" t="s">
        <v>969</v>
      </c>
      <c r="C362" s="23" t="s">
        <v>36</v>
      </c>
      <c r="D362" s="23" t="s">
        <v>970</v>
      </c>
      <c r="E362" s="24" t="s">
        <v>38</v>
      </c>
      <c r="F362" s="3">
        <v>46</v>
      </c>
      <c r="G362" s="4">
        <v>24.67</v>
      </c>
      <c r="H362" s="4">
        <f>TRUNC(TRUNC(G362 * J12, 2) + G362, 2)</f>
        <v>29.72</v>
      </c>
      <c r="I362" s="4">
        <f t="shared" si="5"/>
        <v>1367.12</v>
      </c>
      <c r="J362" s="149">
        <f>I362 / J11</f>
        <v>5.0927604944832328E-4</v>
      </c>
    </row>
    <row r="363" spans="1:10" ht="26.4" x14ac:dyDescent="0.25">
      <c r="A363" s="125" t="s">
        <v>971</v>
      </c>
      <c r="B363" s="23" t="s">
        <v>972</v>
      </c>
      <c r="C363" s="23" t="s">
        <v>36</v>
      </c>
      <c r="D363" s="23" t="s">
        <v>973</v>
      </c>
      <c r="E363" s="24" t="s">
        <v>38</v>
      </c>
      <c r="F363" s="3">
        <v>15</v>
      </c>
      <c r="G363" s="4">
        <v>26.6</v>
      </c>
      <c r="H363" s="4">
        <f>TRUNC(TRUNC(G363 * J12, 2) + G363, 2)</f>
        <v>32.049999999999997</v>
      </c>
      <c r="I363" s="4">
        <f t="shared" si="5"/>
        <v>480.75</v>
      </c>
      <c r="J363" s="149">
        <f>I363 / J11</f>
        <v>1.790877616977891E-4</v>
      </c>
    </row>
    <row r="364" spans="1:10" x14ac:dyDescent="0.25">
      <c r="A364" s="125" t="s">
        <v>974</v>
      </c>
      <c r="B364" s="23" t="s">
        <v>975</v>
      </c>
      <c r="C364" s="23" t="s">
        <v>20</v>
      </c>
      <c r="D364" s="23" t="s">
        <v>976</v>
      </c>
      <c r="E364" s="24" t="s">
        <v>38</v>
      </c>
      <c r="F364" s="3">
        <v>1</v>
      </c>
      <c r="G364" s="4">
        <v>243.07</v>
      </c>
      <c r="H364" s="4">
        <f>TRUNC(TRUNC(G364 * J12, 2) + G364, 2)</f>
        <v>292.89</v>
      </c>
      <c r="I364" s="4">
        <f t="shared" si="5"/>
        <v>292.89</v>
      </c>
      <c r="J364" s="149">
        <f>I364 / J11</f>
        <v>1.0910663447460313E-4</v>
      </c>
    </row>
    <row r="365" spans="1:10" ht="39.6" x14ac:dyDescent="0.25">
      <c r="A365" s="125" t="s">
        <v>977</v>
      </c>
      <c r="B365" s="23" t="s">
        <v>978</v>
      </c>
      <c r="C365" s="23" t="s">
        <v>20</v>
      </c>
      <c r="D365" s="23" t="s">
        <v>979</v>
      </c>
      <c r="E365" s="24" t="s">
        <v>38</v>
      </c>
      <c r="F365" s="3">
        <v>2</v>
      </c>
      <c r="G365" s="4">
        <v>362.67</v>
      </c>
      <c r="H365" s="4">
        <f>TRUNC(TRUNC(G365 * J12, 2) + G365, 2)</f>
        <v>437.01</v>
      </c>
      <c r="I365" s="4">
        <f t="shared" si="5"/>
        <v>874.02</v>
      </c>
      <c r="J365" s="149">
        <f>I365 / J11</f>
        <v>3.2558769730442358E-4</v>
      </c>
    </row>
    <row r="366" spans="1:10" ht="26.4" x14ac:dyDescent="0.25">
      <c r="A366" s="125" t="s">
        <v>980</v>
      </c>
      <c r="B366" s="23" t="s">
        <v>981</v>
      </c>
      <c r="C366" s="23" t="s">
        <v>36</v>
      </c>
      <c r="D366" s="23" t="s">
        <v>982</v>
      </c>
      <c r="E366" s="24" t="s">
        <v>38</v>
      </c>
      <c r="F366" s="3">
        <v>2</v>
      </c>
      <c r="G366" s="4">
        <v>173.16</v>
      </c>
      <c r="H366" s="4">
        <f>TRUNC(TRUNC(G366 * J12, 2) + G366, 2)</f>
        <v>208.65</v>
      </c>
      <c r="I366" s="4">
        <f t="shared" si="5"/>
        <v>417.3</v>
      </c>
      <c r="J366" s="149">
        <f>I366 / J11</f>
        <v>1.5545152981068621E-4</v>
      </c>
    </row>
    <row r="367" spans="1:10" ht="26.4" x14ac:dyDescent="0.25">
      <c r="A367" s="125" t="s">
        <v>983</v>
      </c>
      <c r="B367" s="23" t="s">
        <v>984</v>
      </c>
      <c r="C367" s="23" t="s">
        <v>36</v>
      </c>
      <c r="D367" s="23" t="s">
        <v>985</v>
      </c>
      <c r="E367" s="24" t="s">
        <v>38</v>
      </c>
      <c r="F367" s="3">
        <v>13</v>
      </c>
      <c r="G367" s="4">
        <v>13.15</v>
      </c>
      <c r="H367" s="4">
        <f>TRUNC(TRUNC(G367 * J12, 2) + G367, 2)</f>
        <v>15.84</v>
      </c>
      <c r="I367" s="4">
        <f t="shared" si="5"/>
        <v>205.92</v>
      </c>
      <c r="J367" s="149">
        <f>I367 / J11</f>
        <v>7.6708792280413379E-5</v>
      </c>
    </row>
    <row r="368" spans="1:10" ht="26.4" x14ac:dyDescent="0.25">
      <c r="A368" s="125" t="s">
        <v>986</v>
      </c>
      <c r="B368" s="23" t="s">
        <v>987</v>
      </c>
      <c r="C368" s="23" t="s">
        <v>36</v>
      </c>
      <c r="D368" s="23" t="s">
        <v>988</v>
      </c>
      <c r="E368" s="24" t="s">
        <v>38</v>
      </c>
      <c r="F368" s="3">
        <v>35</v>
      </c>
      <c r="G368" s="4">
        <v>13.15</v>
      </c>
      <c r="H368" s="4">
        <f>TRUNC(TRUNC(G368 * J12, 2) + G368, 2)</f>
        <v>15.84</v>
      </c>
      <c r="I368" s="4">
        <f t="shared" si="5"/>
        <v>554.4</v>
      </c>
      <c r="J368" s="149">
        <f>I368 / J11</f>
        <v>2.0652367152418987E-4</v>
      </c>
    </row>
    <row r="369" spans="1:10" ht="26.4" x14ac:dyDescent="0.25">
      <c r="A369" s="125" t="s">
        <v>989</v>
      </c>
      <c r="B369" s="23" t="s">
        <v>990</v>
      </c>
      <c r="C369" s="23" t="s">
        <v>36</v>
      </c>
      <c r="D369" s="23" t="s">
        <v>991</v>
      </c>
      <c r="E369" s="24" t="s">
        <v>38</v>
      </c>
      <c r="F369" s="3">
        <v>1</v>
      </c>
      <c r="G369" s="4">
        <v>14.13</v>
      </c>
      <c r="H369" s="4">
        <f>TRUNC(TRUNC(G369 * J12, 2) + G369, 2)</f>
        <v>17.02</v>
      </c>
      <c r="I369" s="4">
        <f t="shared" si="5"/>
        <v>17.02</v>
      </c>
      <c r="J369" s="149">
        <f>I369 / J11</f>
        <v>6.3402469143970268E-6</v>
      </c>
    </row>
    <row r="370" spans="1:10" ht="26.4" x14ac:dyDescent="0.25">
      <c r="A370" s="125" t="s">
        <v>992</v>
      </c>
      <c r="B370" s="23" t="s">
        <v>993</v>
      </c>
      <c r="C370" s="23" t="s">
        <v>36</v>
      </c>
      <c r="D370" s="23" t="s">
        <v>994</v>
      </c>
      <c r="E370" s="24" t="s">
        <v>38</v>
      </c>
      <c r="F370" s="3">
        <v>40</v>
      </c>
      <c r="G370" s="4">
        <v>63.78</v>
      </c>
      <c r="H370" s="4">
        <f>TRUNC(TRUNC(G370 * J12, 2) + G370, 2)</f>
        <v>76.849999999999994</v>
      </c>
      <c r="I370" s="4">
        <f t="shared" si="5"/>
        <v>3074</v>
      </c>
      <c r="J370" s="149">
        <f>I370 / J11</f>
        <v>1.1451186260197684E-3</v>
      </c>
    </row>
    <row r="371" spans="1:10" ht="26.4" x14ac:dyDescent="0.25">
      <c r="A371" s="125" t="s">
        <v>995</v>
      </c>
      <c r="B371" s="23" t="s">
        <v>996</v>
      </c>
      <c r="C371" s="23" t="s">
        <v>36</v>
      </c>
      <c r="D371" s="23" t="s">
        <v>997</v>
      </c>
      <c r="E371" s="24" t="s">
        <v>38</v>
      </c>
      <c r="F371" s="3">
        <v>5</v>
      </c>
      <c r="G371" s="4">
        <v>65.73</v>
      </c>
      <c r="H371" s="4">
        <f>TRUNC(TRUNC(G371 * J12, 2) + G371, 2)</f>
        <v>79.2</v>
      </c>
      <c r="I371" s="4">
        <f t="shared" si="5"/>
        <v>396</v>
      </c>
      <c r="J371" s="149">
        <f>I371 / J11</f>
        <v>1.4751690823156419E-4</v>
      </c>
    </row>
    <row r="372" spans="1:10" ht="26.4" x14ac:dyDescent="0.25">
      <c r="A372" s="125" t="s">
        <v>998</v>
      </c>
      <c r="B372" s="23" t="s">
        <v>999</v>
      </c>
      <c r="C372" s="23" t="s">
        <v>36</v>
      </c>
      <c r="D372" s="23" t="s">
        <v>1000</v>
      </c>
      <c r="E372" s="24" t="s">
        <v>38</v>
      </c>
      <c r="F372" s="3">
        <v>2</v>
      </c>
      <c r="G372" s="4">
        <v>70.81</v>
      </c>
      <c r="H372" s="4">
        <f>TRUNC(TRUNC(G372 * J12, 2) + G372, 2)</f>
        <v>85.32</v>
      </c>
      <c r="I372" s="4">
        <f t="shared" si="5"/>
        <v>170.64</v>
      </c>
      <c r="J372" s="149">
        <f>I372 / J11</f>
        <v>6.3566376819783107E-5</v>
      </c>
    </row>
    <row r="373" spans="1:10" ht="26.4" x14ac:dyDescent="0.25">
      <c r="A373" s="125" t="s">
        <v>1001</v>
      </c>
      <c r="B373" s="23" t="s">
        <v>1002</v>
      </c>
      <c r="C373" s="23" t="s">
        <v>36</v>
      </c>
      <c r="D373" s="23" t="s">
        <v>1003</v>
      </c>
      <c r="E373" s="24" t="s">
        <v>38</v>
      </c>
      <c r="F373" s="3">
        <v>2</v>
      </c>
      <c r="G373" s="4">
        <v>63.78</v>
      </c>
      <c r="H373" s="4">
        <f>TRUNC(TRUNC(G373 * J12, 2) + G373, 2)</f>
        <v>76.849999999999994</v>
      </c>
      <c r="I373" s="4">
        <f t="shared" si="5"/>
        <v>153.69999999999999</v>
      </c>
      <c r="J373" s="149">
        <f>I373 / J11</f>
        <v>5.7255931300988421E-5</v>
      </c>
    </row>
    <row r="374" spans="1:10" ht="26.4" x14ac:dyDescent="0.25">
      <c r="A374" s="125" t="s">
        <v>1004</v>
      </c>
      <c r="B374" s="23" t="s">
        <v>993</v>
      </c>
      <c r="C374" s="23" t="s">
        <v>36</v>
      </c>
      <c r="D374" s="23" t="s">
        <v>994</v>
      </c>
      <c r="E374" s="24" t="s">
        <v>38</v>
      </c>
      <c r="F374" s="3">
        <v>40</v>
      </c>
      <c r="G374" s="4">
        <v>63.78</v>
      </c>
      <c r="H374" s="4">
        <f>TRUNC(TRUNC(G374 * J12, 2) + G374, 2)</f>
        <v>76.849999999999994</v>
      </c>
      <c r="I374" s="4">
        <f t="shared" si="5"/>
        <v>3074</v>
      </c>
      <c r="J374" s="149">
        <f>I374 / J11</f>
        <v>1.1451186260197684E-3</v>
      </c>
    </row>
    <row r="375" spans="1:10" ht="26.4" x14ac:dyDescent="0.25">
      <c r="A375" s="125" t="s">
        <v>1005</v>
      </c>
      <c r="B375" s="23" t="s">
        <v>1006</v>
      </c>
      <c r="C375" s="23" t="s">
        <v>36</v>
      </c>
      <c r="D375" s="23" t="s">
        <v>1007</v>
      </c>
      <c r="E375" s="24" t="s">
        <v>38</v>
      </c>
      <c r="F375" s="3">
        <v>3</v>
      </c>
      <c r="G375" s="4">
        <v>74.73</v>
      </c>
      <c r="H375" s="4">
        <f>TRUNC(TRUNC(G375 * J12, 2) + G375, 2)</f>
        <v>90.04</v>
      </c>
      <c r="I375" s="4">
        <f t="shared" si="5"/>
        <v>270.12</v>
      </c>
      <c r="J375" s="149">
        <f>I375 / J11</f>
        <v>1.0062441225128819E-4</v>
      </c>
    </row>
    <row r="376" spans="1:10" ht="26.4" x14ac:dyDescent="0.25">
      <c r="A376" s="125" t="s">
        <v>1008</v>
      </c>
      <c r="B376" s="23" t="s">
        <v>1009</v>
      </c>
      <c r="C376" s="23" t="s">
        <v>20</v>
      </c>
      <c r="D376" s="23" t="s">
        <v>1010</v>
      </c>
      <c r="E376" s="24" t="s">
        <v>38</v>
      </c>
      <c r="F376" s="3">
        <v>2</v>
      </c>
      <c r="G376" s="4">
        <v>147.80000000000001</v>
      </c>
      <c r="H376" s="4">
        <f>TRUNC(TRUNC(G376 * J12, 2) + G376, 2)</f>
        <v>178.09</v>
      </c>
      <c r="I376" s="4">
        <f t="shared" si="5"/>
        <v>356.18</v>
      </c>
      <c r="J376" s="149">
        <f>I376 / J11</f>
        <v>1.3268326357050137E-4</v>
      </c>
    </row>
    <row r="377" spans="1:10" ht="26.4" x14ac:dyDescent="0.25">
      <c r="A377" s="125" t="s">
        <v>1011</v>
      </c>
      <c r="B377" s="23" t="s">
        <v>1012</v>
      </c>
      <c r="C377" s="23" t="s">
        <v>36</v>
      </c>
      <c r="D377" s="23" t="s">
        <v>1013</v>
      </c>
      <c r="E377" s="24" t="s">
        <v>38</v>
      </c>
      <c r="F377" s="3">
        <v>2</v>
      </c>
      <c r="G377" s="4">
        <v>471.55</v>
      </c>
      <c r="H377" s="4">
        <f>TRUNC(TRUNC(G377 * J12, 2) + G377, 2)</f>
        <v>568.21</v>
      </c>
      <c r="I377" s="4">
        <f t="shared" si="5"/>
        <v>1136.42</v>
      </c>
      <c r="J377" s="149">
        <f>I377 / J11</f>
        <v>4.2333627488008637E-4</v>
      </c>
    </row>
    <row r="378" spans="1:10" ht="39.6" x14ac:dyDescent="0.25">
      <c r="A378" s="125" t="s">
        <v>1014</v>
      </c>
      <c r="B378" s="23" t="s">
        <v>1015</v>
      </c>
      <c r="C378" s="23" t="s">
        <v>20</v>
      </c>
      <c r="D378" s="23" t="s">
        <v>1016</v>
      </c>
      <c r="E378" s="24" t="s">
        <v>38</v>
      </c>
      <c r="F378" s="3">
        <v>1</v>
      </c>
      <c r="G378" s="4">
        <v>552.24</v>
      </c>
      <c r="H378" s="4">
        <f>TRUNC(TRUNC(G378 * J12, 2) + G378, 2)</f>
        <v>665.44</v>
      </c>
      <c r="I378" s="4">
        <f t="shared" si="5"/>
        <v>665.44</v>
      </c>
      <c r="J378" s="149">
        <f>I378 / J11</f>
        <v>2.4788800862023255E-4</v>
      </c>
    </row>
    <row r="379" spans="1:10" x14ac:dyDescent="0.25">
      <c r="A379" s="125" t="s">
        <v>1017</v>
      </c>
      <c r="B379" s="23" t="s">
        <v>1018</v>
      </c>
      <c r="C379" s="23" t="s">
        <v>20</v>
      </c>
      <c r="D379" s="23" t="s">
        <v>1019</v>
      </c>
      <c r="E379" s="24" t="s">
        <v>38</v>
      </c>
      <c r="F379" s="3">
        <v>18</v>
      </c>
      <c r="G379" s="4">
        <v>85.94</v>
      </c>
      <c r="H379" s="4">
        <f>TRUNC(TRUNC(G379 * J12, 2) + G379, 2)</f>
        <v>103.55</v>
      </c>
      <c r="I379" s="4">
        <f t="shared" si="5"/>
        <v>1863.9</v>
      </c>
      <c r="J379" s="149">
        <f>I379 / J11</f>
        <v>6.9433526578993056E-4</v>
      </c>
    </row>
    <row r="380" spans="1:10" ht="39.6" x14ac:dyDescent="0.25">
      <c r="A380" s="125" t="s">
        <v>1020</v>
      </c>
      <c r="B380" s="23" t="s">
        <v>1021</v>
      </c>
      <c r="C380" s="23" t="s">
        <v>20</v>
      </c>
      <c r="D380" s="23" t="s">
        <v>1022</v>
      </c>
      <c r="E380" s="24" t="s">
        <v>38</v>
      </c>
      <c r="F380" s="3">
        <v>8</v>
      </c>
      <c r="G380" s="4">
        <v>542.13</v>
      </c>
      <c r="H380" s="4">
        <f>TRUNC(TRUNC(G380 * J12, 2) + G380, 2)</f>
        <v>653.26</v>
      </c>
      <c r="I380" s="4">
        <f t="shared" si="5"/>
        <v>5226.08</v>
      </c>
      <c r="J380" s="149">
        <f>I380 / J11</f>
        <v>1.9468059691182147E-3</v>
      </c>
    </row>
    <row r="381" spans="1:10" x14ac:dyDescent="0.25">
      <c r="A381" s="125" t="s">
        <v>1023</v>
      </c>
      <c r="B381" s="23" t="s">
        <v>1024</v>
      </c>
      <c r="C381" s="23" t="s">
        <v>20</v>
      </c>
      <c r="D381" s="23" t="s">
        <v>1025</v>
      </c>
      <c r="E381" s="24" t="s">
        <v>38</v>
      </c>
      <c r="F381" s="3">
        <v>11</v>
      </c>
      <c r="G381" s="4">
        <v>148.46</v>
      </c>
      <c r="H381" s="4">
        <f>TRUNC(TRUNC(G381 * J12, 2) + G381, 2)</f>
        <v>178.89</v>
      </c>
      <c r="I381" s="4">
        <f t="shared" si="5"/>
        <v>1967.79</v>
      </c>
      <c r="J381" s="149">
        <f>I381 / J11</f>
        <v>7.3303610315401436E-4</v>
      </c>
    </row>
    <row r="382" spans="1:10" ht="26.4" x14ac:dyDescent="0.25">
      <c r="A382" s="125" t="s">
        <v>1026</v>
      </c>
      <c r="B382" s="23" t="s">
        <v>1027</v>
      </c>
      <c r="C382" s="23" t="s">
        <v>20</v>
      </c>
      <c r="D382" s="23" t="s">
        <v>1028</v>
      </c>
      <c r="E382" s="24" t="s">
        <v>38</v>
      </c>
      <c r="F382" s="3">
        <v>4</v>
      </c>
      <c r="G382" s="4">
        <v>190.97</v>
      </c>
      <c r="H382" s="4">
        <f>TRUNC(TRUNC(G382 * J12, 2) + G382, 2)</f>
        <v>230.11</v>
      </c>
      <c r="I382" s="4">
        <f t="shared" si="5"/>
        <v>920.44</v>
      </c>
      <c r="J382" s="149">
        <f>I382 / J11</f>
        <v>3.4287995710267921E-4</v>
      </c>
    </row>
    <row r="383" spans="1:10" x14ac:dyDescent="0.25">
      <c r="A383" s="125" t="s">
        <v>1029</v>
      </c>
      <c r="B383" s="23" t="s">
        <v>1030</v>
      </c>
      <c r="C383" s="23" t="s">
        <v>20</v>
      </c>
      <c r="D383" s="23" t="s">
        <v>1031</v>
      </c>
      <c r="E383" s="24" t="s">
        <v>38</v>
      </c>
      <c r="F383" s="3">
        <v>8</v>
      </c>
      <c r="G383" s="4">
        <v>14.79</v>
      </c>
      <c r="H383" s="4">
        <f>TRUNC(TRUNC(G383 * J12, 2) + G383, 2)</f>
        <v>17.82</v>
      </c>
      <c r="I383" s="4">
        <f t="shared" si="5"/>
        <v>142.56</v>
      </c>
      <c r="J383" s="149">
        <f>I383 / J11</f>
        <v>5.3106086963363115E-5</v>
      </c>
    </row>
    <row r="384" spans="1:10" x14ac:dyDescent="0.25">
      <c r="A384" s="125" t="s">
        <v>1032</v>
      </c>
      <c r="B384" s="23" t="s">
        <v>1033</v>
      </c>
      <c r="C384" s="23" t="s">
        <v>20</v>
      </c>
      <c r="D384" s="23" t="s">
        <v>1034</v>
      </c>
      <c r="E384" s="24" t="s">
        <v>38</v>
      </c>
      <c r="F384" s="3">
        <v>21</v>
      </c>
      <c r="G384" s="4">
        <v>11.66</v>
      </c>
      <c r="H384" s="4">
        <f>TRUNC(TRUNC(G384 * J12, 2) + G384, 2)</f>
        <v>14.05</v>
      </c>
      <c r="I384" s="4">
        <f t="shared" si="5"/>
        <v>295.05</v>
      </c>
      <c r="J384" s="149">
        <f>I384 / J11</f>
        <v>1.0991127215586621E-4</v>
      </c>
    </row>
    <row r="385" spans="1:10" ht="26.4" x14ac:dyDescent="0.25">
      <c r="A385" s="125" t="s">
        <v>1035</v>
      </c>
      <c r="B385" s="23" t="s">
        <v>1036</v>
      </c>
      <c r="C385" s="23" t="s">
        <v>20</v>
      </c>
      <c r="D385" s="23" t="s">
        <v>1037</v>
      </c>
      <c r="E385" s="24" t="s">
        <v>38</v>
      </c>
      <c r="F385" s="3">
        <v>2</v>
      </c>
      <c r="G385" s="4">
        <v>44.24</v>
      </c>
      <c r="H385" s="4">
        <f>TRUNC(TRUNC(G385 * J12, 2) + G385, 2)</f>
        <v>53.3</v>
      </c>
      <c r="I385" s="4">
        <f t="shared" si="5"/>
        <v>106.6</v>
      </c>
      <c r="J385" s="149">
        <f>I385 / J11</f>
        <v>3.9710359640112989E-5</v>
      </c>
    </row>
    <row r="386" spans="1:10" x14ac:dyDescent="0.25">
      <c r="A386" s="125" t="s">
        <v>1038</v>
      </c>
      <c r="B386" s="23" t="s">
        <v>1039</v>
      </c>
      <c r="C386" s="23" t="s">
        <v>20</v>
      </c>
      <c r="D386" s="23" t="s">
        <v>1040</v>
      </c>
      <c r="E386" s="24" t="s">
        <v>77</v>
      </c>
      <c r="F386" s="3">
        <v>2.2999999999999998</v>
      </c>
      <c r="G386" s="4">
        <v>50.64</v>
      </c>
      <c r="H386" s="4">
        <f>TRUNC(TRUNC(G386 * J12, 2) + G386, 2)</f>
        <v>61.02</v>
      </c>
      <c r="I386" s="4">
        <f t="shared" si="5"/>
        <v>140.34</v>
      </c>
      <c r="J386" s="149">
        <f>I386 / J11</f>
        <v>5.2279098235398283E-5</v>
      </c>
    </row>
    <row r="387" spans="1:10" ht="52.8" x14ac:dyDescent="0.25">
      <c r="A387" s="125" t="s">
        <v>1041</v>
      </c>
      <c r="B387" s="23" t="s">
        <v>1042</v>
      </c>
      <c r="C387" s="23" t="s">
        <v>20</v>
      </c>
      <c r="D387" s="23" t="s">
        <v>1043</v>
      </c>
      <c r="E387" s="24" t="s">
        <v>77</v>
      </c>
      <c r="F387" s="3">
        <v>71.599999999999994</v>
      </c>
      <c r="G387" s="4">
        <v>92.99</v>
      </c>
      <c r="H387" s="4">
        <f>TRUNC(TRUNC(G387 * J12, 2) + G387, 2)</f>
        <v>112.05</v>
      </c>
      <c r="I387" s="4">
        <f t="shared" si="5"/>
        <v>8022.78</v>
      </c>
      <c r="J387" s="149">
        <f>I387 / J11</f>
        <v>2.9886255076313852E-3</v>
      </c>
    </row>
    <row r="388" spans="1:10" ht="26.4" x14ac:dyDescent="0.25">
      <c r="A388" s="125" t="s">
        <v>1044</v>
      </c>
      <c r="B388" s="23" t="s">
        <v>1045</v>
      </c>
      <c r="C388" s="23" t="s">
        <v>20</v>
      </c>
      <c r="D388" s="23" t="s">
        <v>1046</v>
      </c>
      <c r="E388" s="24" t="s">
        <v>38</v>
      </c>
      <c r="F388" s="3">
        <v>65</v>
      </c>
      <c r="G388" s="4">
        <v>27.28</v>
      </c>
      <c r="H388" s="4">
        <f>TRUNC(TRUNC(G388 * J12, 2) + G388, 2)</f>
        <v>32.869999999999997</v>
      </c>
      <c r="I388" s="4">
        <f t="shared" si="5"/>
        <v>2136.5500000000002</v>
      </c>
      <c r="J388" s="149">
        <f>I388 / J11</f>
        <v>7.9590214717714268E-4</v>
      </c>
    </row>
    <row r="389" spans="1:10" ht="26.4" x14ac:dyDescent="0.25">
      <c r="A389" s="125" t="s">
        <v>1047</v>
      </c>
      <c r="B389" s="23" t="s">
        <v>1048</v>
      </c>
      <c r="C389" s="23" t="s">
        <v>20</v>
      </c>
      <c r="D389" s="23" t="s">
        <v>1049</v>
      </c>
      <c r="E389" s="24" t="s">
        <v>38</v>
      </c>
      <c r="F389" s="3">
        <v>2</v>
      </c>
      <c r="G389" s="4">
        <v>17.12</v>
      </c>
      <c r="H389" s="4">
        <f>TRUNC(TRUNC(G389 * J12, 2) + G389, 2)</f>
        <v>20.62</v>
      </c>
      <c r="I389" s="4">
        <f t="shared" si="5"/>
        <v>41.24</v>
      </c>
      <c r="J389" s="149">
        <f>I389 / J11</f>
        <v>1.5362619433004313E-5</v>
      </c>
    </row>
    <row r="390" spans="1:10" ht="26.4" x14ac:dyDescent="0.25">
      <c r="A390" s="125" t="s">
        <v>1050</v>
      </c>
      <c r="B390" s="23" t="s">
        <v>1051</v>
      </c>
      <c r="C390" s="23" t="s">
        <v>20</v>
      </c>
      <c r="D390" s="23" t="s">
        <v>1052</v>
      </c>
      <c r="E390" s="24" t="s">
        <v>38</v>
      </c>
      <c r="F390" s="3">
        <v>1</v>
      </c>
      <c r="G390" s="4">
        <v>58.46</v>
      </c>
      <c r="H390" s="4">
        <f>TRUNC(TRUNC(G390 * J12, 2) + G390, 2)</f>
        <v>70.44</v>
      </c>
      <c r="I390" s="4">
        <f t="shared" si="5"/>
        <v>70.44</v>
      </c>
      <c r="J390" s="149">
        <f>I390 / J11</f>
        <v>2.6240128827857026E-5</v>
      </c>
    </row>
    <row r="391" spans="1:10" x14ac:dyDescent="0.25">
      <c r="A391" s="125" t="s">
        <v>1053</v>
      </c>
      <c r="B391" s="23" t="s">
        <v>1054</v>
      </c>
      <c r="C391" s="23" t="s">
        <v>20</v>
      </c>
      <c r="D391" s="23" t="s">
        <v>1055</v>
      </c>
      <c r="E391" s="24" t="s">
        <v>38</v>
      </c>
      <c r="F391" s="3">
        <v>48</v>
      </c>
      <c r="G391" s="4">
        <v>12.26</v>
      </c>
      <c r="H391" s="4">
        <f>TRUNC(TRUNC(G391 * J12, 2) + G391, 2)</f>
        <v>14.77</v>
      </c>
      <c r="I391" s="4">
        <f t="shared" si="5"/>
        <v>708.96</v>
      </c>
      <c r="J391" s="149">
        <f>I391 / J11</f>
        <v>2.6409996782790344E-4</v>
      </c>
    </row>
    <row r="392" spans="1:10" ht="26.4" x14ac:dyDescent="0.25">
      <c r="A392" s="125" t="s">
        <v>1056</v>
      </c>
      <c r="B392" s="23" t="s">
        <v>1057</v>
      </c>
      <c r="C392" s="23" t="s">
        <v>20</v>
      </c>
      <c r="D392" s="23" t="s">
        <v>1058</v>
      </c>
      <c r="E392" s="24" t="s">
        <v>38</v>
      </c>
      <c r="F392" s="3">
        <v>3</v>
      </c>
      <c r="G392" s="4">
        <v>28.11</v>
      </c>
      <c r="H392" s="4">
        <f>TRUNC(TRUNC(G392 * J12, 2) + G392, 2)</f>
        <v>33.869999999999997</v>
      </c>
      <c r="I392" s="4">
        <f t="shared" si="5"/>
        <v>101.61</v>
      </c>
      <c r="J392" s="149">
        <f>I392 / J11</f>
        <v>3.7851497589417268E-5</v>
      </c>
    </row>
    <row r="393" spans="1:10" ht="39.6" x14ac:dyDescent="0.25">
      <c r="A393" s="125" t="s">
        <v>1059</v>
      </c>
      <c r="B393" s="23" t="s">
        <v>1060</v>
      </c>
      <c r="C393" s="23" t="s">
        <v>36</v>
      </c>
      <c r="D393" s="23" t="s">
        <v>1061</v>
      </c>
      <c r="E393" s="24" t="s">
        <v>77</v>
      </c>
      <c r="F393" s="3">
        <v>65.8</v>
      </c>
      <c r="G393" s="4">
        <v>25.72</v>
      </c>
      <c r="H393" s="4">
        <f>TRUNC(TRUNC(G393 * J12, 2) + G393, 2)</f>
        <v>30.99</v>
      </c>
      <c r="I393" s="4">
        <f t="shared" si="5"/>
        <v>2039.14</v>
      </c>
      <c r="J393" s="149">
        <f>I393 / J11</f>
        <v>7.5961522285684804E-4</v>
      </c>
    </row>
    <row r="394" spans="1:10" ht="39.6" x14ac:dyDescent="0.25">
      <c r="A394" s="125" t="s">
        <v>1062</v>
      </c>
      <c r="B394" s="23" t="s">
        <v>1063</v>
      </c>
      <c r="C394" s="23" t="s">
        <v>36</v>
      </c>
      <c r="D394" s="23" t="s">
        <v>1064</v>
      </c>
      <c r="E394" s="24" t="s">
        <v>77</v>
      </c>
      <c r="F394" s="3">
        <v>1068.9000000000001</v>
      </c>
      <c r="G394" s="4">
        <v>20.56</v>
      </c>
      <c r="H394" s="4">
        <f>TRUNC(TRUNC(G394 * J12, 2) + G394, 2)</f>
        <v>24.77</v>
      </c>
      <c r="I394" s="4">
        <f t="shared" si="5"/>
        <v>26476.65</v>
      </c>
      <c r="J394" s="149">
        <f>I394 / J11</f>
        <v>9.8630140109324353E-3</v>
      </c>
    </row>
    <row r="395" spans="1:10" ht="39.6" x14ac:dyDescent="0.25">
      <c r="A395" s="125" t="s">
        <v>1065</v>
      </c>
      <c r="B395" s="23" t="s">
        <v>1066</v>
      </c>
      <c r="C395" s="23" t="s">
        <v>36</v>
      </c>
      <c r="D395" s="23" t="s">
        <v>1067</v>
      </c>
      <c r="E395" s="24" t="s">
        <v>77</v>
      </c>
      <c r="F395" s="3">
        <v>115.6</v>
      </c>
      <c r="G395" s="4">
        <v>19.75</v>
      </c>
      <c r="H395" s="4">
        <f>TRUNC(TRUNC(G395 * J12, 2) + G395, 2)</f>
        <v>23.79</v>
      </c>
      <c r="I395" s="4">
        <f t="shared" si="5"/>
        <v>2750.12</v>
      </c>
      <c r="J395" s="149">
        <f>I395 / J11</f>
        <v>1.0244676759237105E-3</v>
      </c>
    </row>
    <row r="396" spans="1:10" ht="39.6" x14ac:dyDescent="0.25">
      <c r="A396" s="125" t="s">
        <v>1068</v>
      </c>
      <c r="B396" s="23" t="s">
        <v>1069</v>
      </c>
      <c r="C396" s="23" t="s">
        <v>36</v>
      </c>
      <c r="D396" s="23" t="s">
        <v>1070</v>
      </c>
      <c r="E396" s="24" t="s">
        <v>77</v>
      </c>
      <c r="F396" s="3">
        <v>262.10000000000002</v>
      </c>
      <c r="G396" s="4">
        <v>20.399999999999999</v>
      </c>
      <c r="H396" s="4">
        <f>TRUNC(TRUNC(G396 * J12, 2) + G396, 2)</f>
        <v>24.58</v>
      </c>
      <c r="I396" s="4">
        <f t="shared" si="5"/>
        <v>6442.41</v>
      </c>
      <c r="J396" s="149">
        <f>I396 / J11</f>
        <v>2.3999101130305843E-3</v>
      </c>
    </row>
    <row r="397" spans="1:10" ht="39.6" x14ac:dyDescent="0.25">
      <c r="A397" s="125" t="s">
        <v>1071</v>
      </c>
      <c r="B397" s="23" t="s">
        <v>1072</v>
      </c>
      <c r="C397" s="23" t="s">
        <v>36</v>
      </c>
      <c r="D397" s="23" t="s">
        <v>1073</v>
      </c>
      <c r="E397" s="24" t="s">
        <v>77</v>
      </c>
      <c r="F397" s="3">
        <v>22.9</v>
      </c>
      <c r="G397" s="4">
        <v>29.24</v>
      </c>
      <c r="H397" s="4">
        <f>TRUNC(TRUNC(G397 * J12, 2) + G397, 2)</f>
        <v>35.229999999999997</v>
      </c>
      <c r="I397" s="4">
        <f t="shared" si="5"/>
        <v>806.76</v>
      </c>
      <c r="J397" s="149">
        <f>I397 / J11</f>
        <v>3.0053217395175941E-4</v>
      </c>
    </row>
    <row r="398" spans="1:10" ht="39.6" x14ac:dyDescent="0.25">
      <c r="A398" s="125" t="s">
        <v>1074</v>
      </c>
      <c r="B398" s="23" t="s">
        <v>1075</v>
      </c>
      <c r="C398" s="23" t="s">
        <v>36</v>
      </c>
      <c r="D398" s="23" t="s">
        <v>1076</v>
      </c>
      <c r="E398" s="24" t="s">
        <v>77</v>
      </c>
      <c r="F398" s="3">
        <v>10.5</v>
      </c>
      <c r="G398" s="4">
        <v>49.86</v>
      </c>
      <c r="H398" s="4">
        <f>TRUNC(TRUNC(G398 * J12, 2) + G398, 2)</f>
        <v>60.08</v>
      </c>
      <c r="I398" s="4">
        <f t="shared" ref="I398:I461" si="6">TRUNC(F398 * H398,2)</f>
        <v>630.84</v>
      </c>
      <c r="J398" s="149">
        <f>I398 / J11</f>
        <v>2.3499890502222214E-4</v>
      </c>
    </row>
    <row r="399" spans="1:10" ht="26.4" x14ac:dyDescent="0.25">
      <c r="A399" s="125" t="s">
        <v>1077</v>
      </c>
      <c r="B399" s="23" t="s">
        <v>1078</v>
      </c>
      <c r="C399" s="23" t="s">
        <v>20</v>
      </c>
      <c r="D399" s="23" t="s">
        <v>1079</v>
      </c>
      <c r="E399" s="24" t="s">
        <v>77</v>
      </c>
      <c r="F399" s="3">
        <v>1</v>
      </c>
      <c r="G399" s="4">
        <v>74.89</v>
      </c>
      <c r="H399" s="4">
        <f>TRUNC(TRUNC(G399 * J12, 2) + G399, 2)</f>
        <v>90.24</v>
      </c>
      <c r="I399" s="4">
        <f t="shared" si="6"/>
        <v>90.24</v>
      </c>
      <c r="J399" s="149">
        <f>I399 / J11</f>
        <v>3.3615974239435235E-5</v>
      </c>
    </row>
    <row r="400" spans="1:10" ht="39.6" x14ac:dyDescent="0.25">
      <c r="A400" s="125" t="s">
        <v>1080</v>
      </c>
      <c r="B400" s="23" t="s">
        <v>832</v>
      </c>
      <c r="C400" s="23" t="s">
        <v>20</v>
      </c>
      <c r="D400" s="23" t="s">
        <v>833</v>
      </c>
      <c r="E400" s="24" t="s">
        <v>38</v>
      </c>
      <c r="F400" s="3">
        <v>34</v>
      </c>
      <c r="G400" s="4">
        <v>220.73</v>
      </c>
      <c r="H400" s="4">
        <f>TRUNC(TRUNC(G400 * J12, 2) + G400, 2)</f>
        <v>265.97000000000003</v>
      </c>
      <c r="I400" s="4">
        <f t="shared" si="6"/>
        <v>9042.98</v>
      </c>
      <c r="J400" s="149">
        <f>I400 / J11</f>
        <v>3.3686678050501777E-3</v>
      </c>
    </row>
    <row r="401" spans="1:10" ht="26.4" x14ac:dyDescent="0.25">
      <c r="A401" s="125" t="s">
        <v>1081</v>
      </c>
      <c r="B401" s="23" t="s">
        <v>1082</v>
      </c>
      <c r="C401" s="23" t="s">
        <v>20</v>
      </c>
      <c r="D401" s="23" t="s">
        <v>1083</v>
      </c>
      <c r="E401" s="24" t="s">
        <v>38</v>
      </c>
      <c r="F401" s="3">
        <v>107</v>
      </c>
      <c r="G401" s="4">
        <v>14.64</v>
      </c>
      <c r="H401" s="4">
        <f>TRUNC(TRUNC(G401 * J12, 2) + G401, 2)</f>
        <v>17.64</v>
      </c>
      <c r="I401" s="4">
        <f t="shared" si="6"/>
        <v>1887.48</v>
      </c>
      <c r="J401" s="149">
        <f>I401 / J11</f>
        <v>7.0311922714371919E-4</v>
      </c>
    </row>
    <row r="402" spans="1:10" ht="26.4" x14ac:dyDescent="0.25">
      <c r="A402" s="125" t="s">
        <v>1084</v>
      </c>
      <c r="B402" s="23" t="s">
        <v>1085</v>
      </c>
      <c r="C402" s="23" t="s">
        <v>36</v>
      </c>
      <c r="D402" s="23" t="s">
        <v>1086</v>
      </c>
      <c r="E402" s="24" t="s">
        <v>38</v>
      </c>
      <c r="F402" s="3">
        <v>2</v>
      </c>
      <c r="G402" s="4">
        <v>42.32</v>
      </c>
      <c r="H402" s="4">
        <f>TRUNC(TRUNC(G402 * J12, 2) + G402, 2)</f>
        <v>50.99</v>
      </c>
      <c r="I402" s="4">
        <f t="shared" si="6"/>
        <v>101.98</v>
      </c>
      <c r="J402" s="149">
        <f>I402 / J11</f>
        <v>3.7989329044078075E-5</v>
      </c>
    </row>
    <row r="403" spans="1:10" x14ac:dyDescent="0.25">
      <c r="A403" s="125" t="s">
        <v>1087</v>
      </c>
      <c r="B403" s="23" t="s">
        <v>1088</v>
      </c>
      <c r="C403" s="23" t="s">
        <v>20</v>
      </c>
      <c r="D403" s="23" t="s">
        <v>1089</v>
      </c>
      <c r="E403" s="24" t="s">
        <v>38</v>
      </c>
      <c r="F403" s="3">
        <v>1</v>
      </c>
      <c r="G403" s="4">
        <v>841.82</v>
      </c>
      <c r="H403" s="4">
        <f>TRUNC(TRUNC(G403 * J12, 2) + G403, 2)</f>
        <v>1014.39</v>
      </c>
      <c r="I403" s="4">
        <f t="shared" si="6"/>
        <v>1014.39</v>
      </c>
      <c r="J403" s="149">
        <f>I403 / J11</f>
        <v>3.7787797106317273E-4</v>
      </c>
    </row>
    <row r="404" spans="1:10" ht="26.4" x14ac:dyDescent="0.25">
      <c r="A404" s="125" t="s">
        <v>1090</v>
      </c>
      <c r="B404" s="23" t="s">
        <v>1091</v>
      </c>
      <c r="C404" s="23" t="s">
        <v>20</v>
      </c>
      <c r="D404" s="23" t="s">
        <v>1092</v>
      </c>
      <c r="E404" s="24" t="s">
        <v>38</v>
      </c>
      <c r="F404" s="3">
        <v>1</v>
      </c>
      <c r="G404" s="4">
        <v>632.65</v>
      </c>
      <c r="H404" s="4">
        <f>TRUNC(TRUNC(G404 * J12, 2) + G404, 2)</f>
        <v>762.34</v>
      </c>
      <c r="I404" s="4">
        <f t="shared" si="6"/>
        <v>762.34</v>
      </c>
      <c r="J404" s="149">
        <f>I404 / J11</f>
        <v>2.8398494904356225E-4</v>
      </c>
    </row>
    <row r="405" spans="1:10" ht="26.4" x14ac:dyDescent="0.25">
      <c r="A405" s="125" t="s">
        <v>1093</v>
      </c>
      <c r="B405" s="23" t="s">
        <v>1094</v>
      </c>
      <c r="C405" s="23" t="s">
        <v>20</v>
      </c>
      <c r="D405" s="23" t="s">
        <v>1095</v>
      </c>
      <c r="E405" s="24" t="s">
        <v>38</v>
      </c>
      <c r="F405" s="3">
        <v>1</v>
      </c>
      <c r="G405" s="4">
        <v>874.92</v>
      </c>
      <c r="H405" s="4">
        <f>TRUNC(TRUNC(G405 * J12, 2) + G405, 2)</f>
        <v>1054.27</v>
      </c>
      <c r="I405" s="4">
        <f t="shared" si="6"/>
        <v>1054.27</v>
      </c>
      <c r="J405" s="149">
        <f>I405 / J11</f>
        <v>3.9273396677093732E-4</v>
      </c>
    </row>
    <row r="406" spans="1:10" ht="39.6" x14ac:dyDescent="0.25">
      <c r="A406" s="125" t="s">
        <v>1096</v>
      </c>
      <c r="B406" s="23" t="s">
        <v>1097</v>
      </c>
      <c r="C406" s="23" t="s">
        <v>20</v>
      </c>
      <c r="D406" s="23" t="s">
        <v>1098</v>
      </c>
      <c r="E406" s="24" t="s">
        <v>38</v>
      </c>
      <c r="F406" s="3">
        <v>3</v>
      </c>
      <c r="G406" s="4">
        <v>1890.83</v>
      </c>
      <c r="H406" s="4">
        <f>TRUNC(TRUNC(G406 * J12, 2) + G406, 2)</f>
        <v>2278.4499999999998</v>
      </c>
      <c r="I406" s="4">
        <f t="shared" si="6"/>
        <v>6835.35</v>
      </c>
      <c r="J406" s="149">
        <f>I406 / J11</f>
        <v>2.5462871178803595E-3</v>
      </c>
    </row>
    <row r="407" spans="1:10" ht="39.6" x14ac:dyDescent="0.25">
      <c r="A407" s="125" t="s">
        <v>1099</v>
      </c>
      <c r="B407" s="23" t="s">
        <v>1100</v>
      </c>
      <c r="C407" s="23" t="s">
        <v>36</v>
      </c>
      <c r="D407" s="23" t="s">
        <v>1101</v>
      </c>
      <c r="E407" s="24" t="s">
        <v>38</v>
      </c>
      <c r="F407" s="3">
        <v>1</v>
      </c>
      <c r="G407" s="4">
        <v>1191.1300000000001</v>
      </c>
      <c r="H407" s="4">
        <f>TRUNC(TRUNC(G407 * J12, 2) + G407, 2)</f>
        <v>1435.31</v>
      </c>
      <c r="I407" s="4">
        <f t="shared" si="6"/>
        <v>1435.31</v>
      </c>
      <c r="J407" s="149">
        <f>I407 / J11</f>
        <v>5.3467801402486462E-4</v>
      </c>
    </row>
    <row r="408" spans="1:10" ht="26.4" x14ac:dyDescent="0.25">
      <c r="A408" s="125" t="s">
        <v>1102</v>
      </c>
      <c r="B408" s="23" t="s">
        <v>1103</v>
      </c>
      <c r="C408" s="23" t="s">
        <v>20</v>
      </c>
      <c r="D408" s="23" t="s">
        <v>1104</v>
      </c>
      <c r="E408" s="24" t="s">
        <v>38</v>
      </c>
      <c r="F408" s="3">
        <v>1</v>
      </c>
      <c r="G408" s="4">
        <v>837.37</v>
      </c>
      <c r="H408" s="4">
        <f>TRUNC(TRUNC(G408 * J12, 2) + G408, 2)</f>
        <v>1009.03</v>
      </c>
      <c r="I408" s="4">
        <f t="shared" si="6"/>
        <v>1009.03</v>
      </c>
      <c r="J408" s="149">
        <f>I408 / J11</f>
        <v>3.758812775578162E-4</v>
      </c>
    </row>
    <row r="409" spans="1:10" ht="14.4" thickBot="1" x14ac:dyDescent="0.3">
      <c r="A409" s="129" t="s">
        <v>1105</v>
      </c>
      <c r="B409" s="90" t="s">
        <v>920</v>
      </c>
      <c r="C409" s="90" t="s">
        <v>20</v>
      </c>
      <c r="D409" s="90" t="s">
        <v>921</v>
      </c>
      <c r="E409" s="91" t="s">
        <v>38</v>
      </c>
      <c r="F409" s="92">
        <v>4</v>
      </c>
      <c r="G409" s="93">
        <v>249.89</v>
      </c>
      <c r="H409" s="93">
        <f>TRUNC(TRUNC(G409 * J12, 2) + G409, 2)</f>
        <v>301.11</v>
      </c>
      <c r="I409" s="93">
        <f t="shared" si="6"/>
        <v>1204.44</v>
      </c>
      <c r="J409" s="153">
        <f>I409 / J11</f>
        <v>4.4867491149097269E-4</v>
      </c>
    </row>
    <row r="410" spans="1:10" ht="14.4" thickBot="1" x14ac:dyDescent="0.3">
      <c r="A410" s="42" t="s">
        <v>1106</v>
      </c>
      <c r="B410" s="43" t="s">
        <v>13</v>
      </c>
      <c r="C410" s="43"/>
      <c r="D410" s="43" t="s">
        <v>1107</v>
      </c>
      <c r="E410" s="86"/>
      <c r="F410" s="44">
        <v>1</v>
      </c>
      <c r="G410" s="44" t="s">
        <v>15</v>
      </c>
      <c r="H410" s="45">
        <f>I411 + I412 + I413 + I414 + I415 + I416</f>
        <v>35104.1</v>
      </c>
      <c r="I410" s="45">
        <f t="shared" si="6"/>
        <v>35104.1</v>
      </c>
      <c r="J410" s="46">
        <f>I410 / J11</f>
        <v>1.3076889642049628E-2</v>
      </c>
    </row>
    <row r="411" spans="1:10" ht="39.6" x14ac:dyDescent="0.25">
      <c r="A411" s="133" t="s">
        <v>1108</v>
      </c>
      <c r="B411" s="7" t="s">
        <v>1109</v>
      </c>
      <c r="C411" s="7" t="s">
        <v>36</v>
      </c>
      <c r="D411" s="7" t="s">
        <v>1110</v>
      </c>
      <c r="E411" s="8" t="s">
        <v>38</v>
      </c>
      <c r="F411" s="11">
        <v>22</v>
      </c>
      <c r="G411" s="12">
        <v>96.98</v>
      </c>
      <c r="H411" s="12">
        <f>TRUNC(TRUNC(G411 * J12, 2) + G411, 2)</f>
        <v>116.86</v>
      </c>
      <c r="I411" s="12">
        <f t="shared" si="6"/>
        <v>2570.92</v>
      </c>
      <c r="J411" s="151">
        <f>I411 / J11</f>
        <v>9.5771254977447735E-4</v>
      </c>
    </row>
    <row r="412" spans="1:10" ht="39.6" x14ac:dyDescent="0.25">
      <c r="A412" s="125" t="s">
        <v>1111</v>
      </c>
      <c r="B412" s="23" t="s">
        <v>1112</v>
      </c>
      <c r="C412" s="23" t="s">
        <v>20</v>
      </c>
      <c r="D412" s="23" t="s">
        <v>1113</v>
      </c>
      <c r="E412" s="24" t="s">
        <v>38</v>
      </c>
      <c r="F412" s="3">
        <v>26</v>
      </c>
      <c r="G412" s="4">
        <v>357.27</v>
      </c>
      <c r="H412" s="4">
        <f>TRUNC(TRUNC(G412 * J12, 2) + G412, 2)</f>
        <v>430.51</v>
      </c>
      <c r="I412" s="4">
        <f t="shared" si="6"/>
        <v>11193.26</v>
      </c>
      <c r="J412" s="149">
        <f>I412 / J11</f>
        <v>4.1696846167475713E-3</v>
      </c>
    </row>
    <row r="413" spans="1:10" x14ac:dyDescent="0.25">
      <c r="A413" s="125" t="s">
        <v>1114</v>
      </c>
      <c r="B413" s="23" t="s">
        <v>1115</v>
      </c>
      <c r="C413" s="23" t="s">
        <v>20</v>
      </c>
      <c r="D413" s="23" t="s">
        <v>1116</v>
      </c>
      <c r="E413" s="24" t="s">
        <v>38</v>
      </c>
      <c r="F413" s="3">
        <v>20</v>
      </c>
      <c r="G413" s="4">
        <v>109.86</v>
      </c>
      <c r="H413" s="4">
        <f>TRUNC(TRUNC(G413 * J12, 2) + G413, 2)</f>
        <v>132.38</v>
      </c>
      <c r="I413" s="4">
        <f t="shared" si="6"/>
        <v>2647.6</v>
      </c>
      <c r="J413" s="149">
        <f>I413 / J11</f>
        <v>9.8627718745931655E-4</v>
      </c>
    </row>
    <row r="414" spans="1:10" ht="26.4" x14ac:dyDescent="0.25">
      <c r="A414" s="125" t="s">
        <v>1117</v>
      </c>
      <c r="B414" s="23" t="s">
        <v>1118</v>
      </c>
      <c r="C414" s="23" t="s">
        <v>20</v>
      </c>
      <c r="D414" s="23" t="s">
        <v>1119</v>
      </c>
      <c r="E414" s="24" t="s">
        <v>38</v>
      </c>
      <c r="F414" s="3">
        <v>53</v>
      </c>
      <c r="G414" s="4">
        <v>233.23</v>
      </c>
      <c r="H414" s="4">
        <f>TRUNC(TRUNC(G414 * J12, 2) + G414, 2)</f>
        <v>281.04000000000002</v>
      </c>
      <c r="I414" s="4">
        <f t="shared" si="6"/>
        <v>14895.12</v>
      </c>
      <c r="J414" s="149">
        <f>I414 / J11</f>
        <v>5.548692045803375E-3</v>
      </c>
    </row>
    <row r="415" spans="1:10" ht="39.6" x14ac:dyDescent="0.25">
      <c r="A415" s="125" t="s">
        <v>1120</v>
      </c>
      <c r="B415" s="23" t="s">
        <v>1109</v>
      </c>
      <c r="C415" s="23" t="s">
        <v>36</v>
      </c>
      <c r="D415" s="23" t="s">
        <v>1110</v>
      </c>
      <c r="E415" s="24" t="s">
        <v>38</v>
      </c>
      <c r="F415" s="3">
        <v>24</v>
      </c>
      <c r="G415" s="4">
        <v>96.98</v>
      </c>
      <c r="H415" s="4">
        <f>TRUNC(TRUNC(G415 * J12, 2) + G415, 2)</f>
        <v>116.86</v>
      </c>
      <c r="I415" s="4">
        <f t="shared" si="6"/>
        <v>2804.64</v>
      </c>
      <c r="J415" s="149">
        <f>I415 / J11</f>
        <v>1.0447773270267026E-3</v>
      </c>
    </row>
    <row r="416" spans="1:10" ht="27" thickBot="1" x14ac:dyDescent="0.3">
      <c r="A416" s="129" t="s">
        <v>1121</v>
      </c>
      <c r="B416" s="90" t="s">
        <v>1122</v>
      </c>
      <c r="C416" s="90" t="s">
        <v>20</v>
      </c>
      <c r="D416" s="90" t="s">
        <v>1123</v>
      </c>
      <c r="E416" s="91" t="s">
        <v>38</v>
      </c>
      <c r="F416" s="92">
        <v>8</v>
      </c>
      <c r="G416" s="93">
        <v>102.97</v>
      </c>
      <c r="H416" s="93">
        <f>TRUNC(TRUNC(G416 * J12, 2) + G416, 2)</f>
        <v>124.07</v>
      </c>
      <c r="I416" s="93">
        <f t="shared" si="6"/>
        <v>992.56</v>
      </c>
      <c r="J416" s="153">
        <f>I416 / J11</f>
        <v>3.6974591523818525E-4</v>
      </c>
    </row>
    <row r="417" spans="1:10" ht="14.4" thickBot="1" x14ac:dyDescent="0.3">
      <c r="A417" s="42" t="s">
        <v>1124</v>
      </c>
      <c r="B417" s="43" t="s">
        <v>13</v>
      </c>
      <c r="C417" s="43"/>
      <c r="D417" s="43" t="s">
        <v>1125</v>
      </c>
      <c r="E417" s="86"/>
      <c r="F417" s="44">
        <v>1</v>
      </c>
      <c r="G417" s="44" t="s">
        <v>15</v>
      </c>
      <c r="H417" s="45">
        <f>I418 + I419 + I420 + I421 + I422 + I423 + I424 + I425 + I426 + I427 + I428</f>
        <v>48971.939999999995</v>
      </c>
      <c r="I417" s="45">
        <f t="shared" si="6"/>
        <v>48971.94</v>
      </c>
      <c r="J417" s="46">
        <f>I417 / J11</f>
        <v>1.8242901966923405E-2</v>
      </c>
    </row>
    <row r="418" spans="1:10" ht="39.6" x14ac:dyDescent="0.25">
      <c r="A418" s="133" t="s">
        <v>1126</v>
      </c>
      <c r="B418" s="7" t="s">
        <v>1127</v>
      </c>
      <c r="C418" s="7" t="s">
        <v>20</v>
      </c>
      <c r="D418" s="7" t="s">
        <v>1128</v>
      </c>
      <c r="E418" s="8" t="s">
        <v>38</v>
      </c>
      <c r="F418" s="11">
        <v>1</v>
      </c>
      <c r="G418" s="12">
        <v>383.63</v>
      </c>
      <c r="H418" s="12">
        <f>TRUNC(TRUNC(G418 * J12, 2) + G418, 2)</f>
        <v>462.27</v>
      </c>
      <c r="I418" s="12">
        <f t="shared" si="6"/>
        <v>462.27</v>
      </c>
      <c r="J418" s="151">
        <f>I418 / J11</f>
        <v>1.7220363931364944E-4</v>
      </c>
    </row>
    <row r="419" spans="1:10" ht="39.6" x14ac:dyDescent="0.25">
      <c r="A419" s="125" t="s">
        <v>1129</v>
      </c>
      <c r="B419" s="23" t="s">
        <v>1130</v>
      </c>
      <c r="C419" s="23" t="s">
        <v>36</v>
      </c>
      <c r="D419" s="23" t="s">
        <v>1131</v>
      </c>
      <c r="E419" s="24" t="s">
        <v>38</v>
      </c>
      <c r="F419" s="3">
        <v>12</v>
      </c>
      <c r="G419" s="4">
        <v>1104.1099999999999</v>
      </c>
      <c r="H419" s="4">
        <f>TRUNC(TRUNC(G419 * J12, 2) + G419, 2)</f>
        <v>1330.45</v>
      </c>
      <c r="I419" s="4">
        <f t="shared" si="6"/>
        <v>15965.4</v>
      </c>
      <c r="J419" s="149">
        <f>I419 / J11</f>
        <v>5.9473900168692294E-3</v>
      </c>
    </row>
    <row r="420" spans="1:10" ht="26.4" x14ac:dyDescent="0.25">
      <c r="A420" s="125" t="s">
        <v>1132</v>
      </c>
      <c r="B420" s="23" t="s">
        <v>1133</v>
      </c>
      <c r="C420" s="23" t="s">
        <v>36</v>
      </c>
      <c r="D420" s="23" t="s">
        <v>1134</v>
      </c>
      <c r="E420" s="24" t="s">
        <v>38</v>
      </c>
      <c r="F420" s="3">
        <v>12</v>
      </c>
      <c r="G420" s="4">
        <v>51.27</v>
      </c>
      <c r="H420" s="4">
        <f>TRUNC(TRUNC(G420 * J12, 2) + G420, 2)</f>
        <v>61.78</v>
      </c>
      <c r="I420" s="4">
        <f t="shared" si="6"/>
        <v>741.36</v>
      </c>
      <c r="J420" s="149">
        <f>I420 / J11</f>
        <v>2.761695330468496E-4</v>
      </c>
    </row>
    <row r="421" spans="1:10" x14ac:dyDescent="0.25">
      <c r="A421" s="125" t="s">
        <v>1135</v>
      </c>
      <c r="B421" s="23" t="s">
        <v>1136</v>
      </c>
      <c r="C421" s="23" t="s">
        <v>20</v>
      </c>
      <c r="D421" s="23" t="s">
        <v>1137</v>
      </c>
      <c r="E421" s="24" t="s">
        <v>38</v>
      </c>
      <c r="F421" s="3">
        <v>12</v>
      </c>
      <c r="G421" s="4">
        <v>199.66</v>
      </c>
      <c r="H421" s="4">
        <f>TRUNC(TRUNC(G421 * J12, 2) + G421, 2)</f>
        <v>240.59</v>
      </c>
      <c r="I421" s="4">
        <f t="shared" si="6"/>
        <v>2887.08</v>
      </c>
      <c r="J421" s="149">
        <f>I421 / J11</f>
        <v>1.07548766519491E-3</v>
      </c>
    </row>
    <row r="422" spans="1:10" ht="26.4" x14ac:dyDescent="0.25">
      <c r="A422" s="125" t="s">
        <v>1138</v>
      </c>
      <c r="B422" s="23" t="s">
        <v>1139</v>
      </c>
      <c r="C422" s="23" t="s">
        <v>36</v>
      </c>
      <c r="D422" s="23" t="s">
        <v>1140</v>
      </c>
      <c r="E422" s="24" t="s">
        <v>38</v>
      </c>
      <c r="F422" s="3">
        <v>1</v>
      </c>
      <c r="G422" s="4">
        <v>138.43</v>
      </c>
      <c r="H422" s="4">
        <f>TRUNC(TRUNC(G422 * J12, 2) + G422, 2)</f>
        <v>166.8</v>
      </c>
      <c r="I422" s="4">
        <f t="shared" si="6"/>
        <v>166.8</v>
      </c>
      <c r="J422" s="149">
        <f>I422 / J11</f>
        <v>6.213590983087099E-5</v>
      </c>
    </row>
    <row r="423" spans="1:10" ht="26.4" x14ac:dyDescent="0.25">
      <c r="A423" s="125" t="s">
        <v>1141</v>
      </c>
      <c r="B423" s="23" t="s">
        <v>1142</v>
      </c>
      <c r="C423" s="23" t="s">
        <v>36</v>
      </c>
      <c r="D423" s="23" t="s">
        <v>1143</v>
      </c>
      <c r="E423" s="24" t="s">
        <v>38</v>
      </c>
      <c r="F423" s="3">
        <v>2</v>
      </c>
      <c r="G423" s="4">
        <v>165.41</v>
      </c>
      <c r="H423" s="4">
        <f>TRUNC(TRUNC(G423 * J12, 2) + G423, 2)</f>
        <v>199.31</v>
      </c>
      <c r="I423" s="4">
        <f t="shared" si="6"/>
        <v>398.62</v>
      </c>
      <c r="J423" s="149">
        <f>I423 / J11</f>
        <v>1.4849290393754072E-4</v>
      </c>
    </row>
    <row r="424" spans="1:10" x14ac:dyDescent="0.25">
      <c r="A424" s="125" t="s">
        <v>1144</v>
      </c>
      <c r="B424" s="23" t="s">
        <v>1145</v>
      </c>
      <c r="C424" s="23" t="s">
        <v>36</v>
      </c>
      <c r="D424" s="23" t="s">
        <v>1146</v>
      </c>
      <c r="E424" s="24" t="s">
        <v>38</v>
      </c>
      <c r="F424" s="3">
        <v>31</v>
      </c>
      <c r="G424" s="4">
        <v>27.76</v>
      </c>
      <c r="H424" s="4">
        <f>TRUNC(TRUNC(G424 * J12, 2) + G424, 2)</f>
        <v>33.450000000000003</v>
      </c>
      <c r="I424" s="4">
        <f t="shared" si="6"/>
        <v>1036.95</v>
      </c>
      <c r="J424" s="149">
        <f>I424 / J11</f>
        <v>3.8628196462303155E-4</v>
      </c>
    </row>
    <row r="425" spans="1:10" x14ac:dyDescent="0.25">
      <c r="A425" s="125" t="s">
        <v>1147</v>
      </c>
      <c r="B425" s="23" t="s">
        <v>1148</v>
      </c>
      <c r="C425" s="23" t="s">
        <v>20</v>
      </c>
      <c r="D425" s="23" t="s">
        <v>1149</v>
      </c>
      <c r="E425" s="24" t="s">
        <v>77</v>
      </c>
      <c r="F425" s="3">
        <v>325.60000000000002</v>
      </c>
      <c r="G425" s="4">
        <v>40.42</v>
      </c>
      <c r="H425" s="4">
        <f>TRUNC(TRUNC(G425 * J12, 2) + G425, 2)</f>
        <v>48.7</v>
      </c>
      <c r="I425" s="4">
        <f t="shared" si="6"/>
        <v>15856.72</v>
      </c>
      <c r="J425" s="149">
        <f>I425 / J11</f>
        <v>5.9069048209434557E-3</v>
      </c>
    </row>
    <row r="426" spans="1:10" x14ac:dyDescent="0.25">
      <c r="A426" s="125" t="s">
        <v>1150</v>
      </c>
      <c r="B426" s="23" t="s">
        <v>1151</v>
      </c>
      <c r="C426" s="23" t="s">
        <v>20</v>
      </c>
      <c r="D426" s="23" t="s">
        <v>1152</v>
      </c>
      <c r="E426" s="24" t="s">
        <v>77</v>
      </c>
      <c r="F426" s="3">
        <v>132.5</v>
      </c>
      <c r="G426" s="4">
        <v>64.11</v>
      </c>
      <c r="H426" s="4">
        <f>TRUNC(TRUNC(G426 * J12, 2) + G426, 2)</f>
        <v>77.25</v>
      </c>
      <c r="I426" s="4">
        <f t="shared" si="6"/>
        <v>10235.620000000001</v>
      </c>
      <c r="J426" s="149">
        <f>I426 / J11</f>
        <v>3.8129470106898064E-3</v>
      </c>
    </row>
    <row r="427" spans="1:10" ht="26.4" x14ac:dyDescent="0.25">
      <c r="A427" s="125" t="s">
        <v>1153</v>
      </c>
      <c r="B427" s="23" t="s">
        <v>1154</v>
      </c>
      <c r="C427" s="23" t="s">
        <v>36</v>
      </c>
      <c r="D427" s="23" t="s">
        <v>1155</v>
      </c>
      <c r="E427" s="24" t="s">
        <v>38</v>
      </c>
      <c r="F427" s="3">
        <v>14</v>
      </c>
      <c r="G427" s="4">
        <v>61.98</v>
      </c>
      <c r="H427" s="4">
        <f>TRUNC(TRUNC(G427 * J12, 2) + G427, 2)</f>
        <v>74.680000000000007</v>
      </c>
      <c r="I427" s="4">
        <f t="shared" si="6"/>
        <v>1045.52</v>
      </c>
      <c r="J427" s="149">
        <f>I427 / J11</f>
        <v>3.8947443912693182E-4</v>
      </c>
    </row>
    <row r="428" spans="1:10" ht="27" thickBot="1" x14ac:dyDescent="0.3">
      <c r="A428" s="129" t="s">
        <v>1156</v>
      </c>
      <c r="B428" s="90" t="s">
        <v>1157</v>
      </c>
      <c r="C428" s="90" t="s">
        <v>36</v>
      </c>
      <c r="D428" s="90" t="s">
        <v>1158</v>
      </c>
      <c r="E428" s="91" t="s">
        <v>38</v>
      </c>
      <c r="F428" s="92">
        <v>20</v>
      </c>
      <c r="G428" s="93">
        <v>7.29</v>
      </c>
      <c r="H428" s="93">
        <f>TRUNC(TRUNC(G428 * J12, 2) + G428, 2)</f>
        <v>8.7799999999999994</v>
      </c>
      <c r="I428" s="93">
        <f t="shared" si="6"/>
        <v>175.6</v>
      </c>
      <c r="J428" s="153">
        <f>I428 / J11</f>
        <v>6.5414063347127966E-5</v>
      </c>
    </row>
    <row r="429" spans="1:10" ht="14.4" thickBot="1" x14ac:dyDescent="0.3">
      <c r="A429" s="42" t="s">
        <v>1159</v>
      </c>
      <c r="B429" s="43" t="s">
        <v>13</v>
      </c>
      <c r="C429" s="43"/>
      <c r="D429" s="43" t="s">
        <v>1160</v>
      </c>
      <c r="E429" s="86"/>
      <c r="F429" s="44">
        <v>1</v>
      </c>
      <c r="G429" s="44" t="s">
        <v>15</v>
      </c>
      <c r="H429" s="45">
        <f>I430 + I443</f>
        <v>122206.59</v>
      </c>
      <c r="I429" s="45">
        <f t="shared" si="6"/>
        <v>122206.59</v>
      </c>
      <c r="J429" s="46">
        <f>I429 / J11</f>
        <v>4.5524086672531286E-2</v>
      </c>
    </row>
    <row r="430" spans="1:10" ht="14.4" thickBot="1" x14ac:dyDescent="0.3">
      <c r="A430" s="42" t="s">
        <v>1161</v>
      </c>
      <c r="B430" s="43" t="s">
        <v>13</v>
      </c>
      <c r="C430" s="43"/>
      <c r="D430" s="43" t="s">
        <v>846</v>
      </c>
      <c r="E430" s="86"/>
      <c r="F430" s="44">
        <v>1</v>
      </c>
      <c r="G430" s="44" t="s">
        <v>15</v>
      </c>
      <c r="H430" s="45">
        <f>I431 + I432 + I433 + I434 + I435 + I436 + I437 + I438 + I439 + I440 + I441 + I442</f>
        <v>90073.24</v>
      </c>
      <c r="I430" s="45">
        <f t="shared" si="6"/>
        <v>90073.24</v>
      </c>
      <c r="J430" s="46">
        <f>I430 / J11</f>
        <v>3.3553853230302168E-2</v>
      </c>
    </row>
    <row r="431" spans="1:10" ht="52.8" x14ac:dyDescent="0.25">
      <c r="A431" s="133" t="s">
        <v>1162</v>
      </c>
      <c r="B431" s="7" t="s">
        <v>1163</v>
      </c>
      <c r="C431" s="7" t="s">
        <v>20</v>
      </c>
      <c r="D431" s="7" t="s">
        <v>1164</v>
      </c>
      <c r="E431" s="8" t="s">
        <v>77</v>
      </c>
      <c r="F431" s="11">
        <v>136</v>
      </c>
      <c r="G431" s="12">
        <v>28.52</v>
      </c>
      <c r="H431" s="12">
        <f>TRUNC(TRUNC(G431 * J12, 2) + G431, 2)</f>
        <v>34.36</v>
      </c>
      <c r="I431" s="12">
        <f t="shared" si="6"/>
        <v>4672.96</v>
      </c>
      <c r="J431" s="151">
        <f>I431 / J11</f>
        <v>1.7407591199236623E-3</v>
      </c>
    </row>
    <row r="432" spans="1:10" ht="39.6" x14ac:dyDescent="0.25">
      <c r="A432" s="125" t="s">
        <v>1165</v>
      </c>
      <c r="B432" s="23" t="s">
        <v>1166</v>
      </c>
      <c r="C432" s="23" t="s">
        <v>36</v>
      </c>
      <c r="D432" s="23" t="s">
        <v>1167</v>
      </c>
      <c r="E432" s="24" t="s">
        <v>77</v>
      </c>
      <c r="F432" s="3">
        <v>32</v>
      </c>
      <c r="G432" s="4">
        <v>50.56</v>
      </c>
      <c r="H432" s="4">
        <f>TRUNC(TRUNC(G432 * J12, 2) + G432, 2)</f>
        <v>60.92</v>
      </c>
      <c r="I432" s="4">
        <f t="shared" si="6"/>
        <v>1949.44</v>
      </c>
      <c r="J432" s="149">
        <f>I432 / J11</f>
        <v>7.2620040803772858E-4</v>
      </c>
    </row>
    <row r="433" spans="1:10" ht="39.6" x14ac:dyDescent="0.25">
      <c r="A433" s="125" t="s">
        <v>1168</v>
      </c>
      <c r="B433" s="23" t="s">
        <v>1169</v>
      </c>
      <c r="C433" s="23" t="s">
        <v>36</v>
      </c>
      <c r="D433" s="23" t="s">
        <v>1170</v>
      </c>
      <c r="E433" s="24" t="s">
        <v>77</v>
      </c>
      <c r="F433" s="3">
        <v>122</v>
      </c>
      <c r="G433" s="4">
        <v>63.87</v>
      </c>
      <c r="H433" s="4">
        <f>TRUNC(TRUNC(G433 * J12, 2) + G433, 2)</f>
        <v>76.959999999999994</v>
      </c>
      <c r="I433" s="4">
        <f t="shared" si="6"/>
        <v>9389.1200000000008</v>
      </c>
      <c r="J433" s="149">
        <f>I433 / J11</f>
        <v>3.4976109934725863E-3</v>
      </c>
    </row>
    <row r="434" spans="1:10" ht="39.6" x14ac:dyDescent="0.25">
      <c r="A434" s="125" t="s">
        <v>1171</v>
      </c>
      <c r="B434" s="23" t="s">
        <v>1172</v>
      </c>
      <c r="C434" s="23" t="s">
        <v>36</v>
      </c>
      <c r="D434" s="23" t="s">
        <v>1173</v>
      </c>
      <c r="E434" s="24" t="s">
        <v>77</v>
      </c>
      <c r="F434" s="3">
        <v>18</v>
      </c>
      <c r="G434" s="4">
        <v>72.53</v>
      </c>
      <c r="H434" s="4">
        <f>TRUNC(TRUNC(G434 * J12, 2) + G434, 2)</f>
        <v>87.39</v>
      </c>
      <c r="I434" s="4">
        <f t="shared" si="6"/>
        <v>1573.02</v>
      </c>
      <c r="J434" s="149">
        <f>I434 / J11</f>
        <v>5.859773913798361E-4</v>
      </c>
    </row>
    <row r="435" spans="1:10" ht="26.4" x14ac:dyDescent="0.25">
      <c r="A435" s="125" t="s">
        <v>1174</v>
      </c>
      <c r="B435" s="23" t="s">
        <v>1175</v>
      </c>
      <c r="C435" s="23" t="s">
        <v>20</v>
      </c>
      <c r="D435" s="23" t="s">
        <v>1176</v>
      </c>
      <c r="E435" s="24" t="s">
        <v>77</v>
      </c>
      <c r="F435" s="3">
        <v>185</v>
      </c>
      <c r="G435" s="4">
        <v>17.32</v>
      </c>
      <c r="H435" s="4">
        <f>TRUNC(TRUNC(G435 * J12, 2) + G435, 2)</f>
        <v>20.87</v>
      </c>
      <c r="I435" s="4">
        <f t="shared" si="6"/>
        <v>3860.95</v>
      </c>
      <c r="J435" s="149">
        <f>I435 / J11</f>
        <v>1.4382712293854994E-3</v>
      </c>
    </row>
    <row r="436" spans="1:10" x14ac:dyDescent="0.25">
      <c r="A436" s="125" t="s">
        <v>1177</v>
      </c>
      <c r="B436" s="23" t="s">
        <v>1178</v>
      </c>
      <c r="C436" s="23" t="s">
        <v>20</v>
      </c>
      <c r="D436" s="23" t="s">
        <v>1179</v>
      </c>
      <c r="E436" s="24" t="s">
        <v>38</v>
      </c>
      <c r="F436" s="3">
        <v>20</v>
      </c>
      <c r="G436" s="4">
        <v>806.82</v>
      </c>
      <c r="H436" s="4">
        <f>TRUNC(TRUNC(G436 * J12, 2) + G436, 2)</f>
        <v>972.21</v>
      </c>
      <c r="I436" s="4">
        <f t="shared" si="6"/>
        <v>19444.2</v>
      </c>
      <c r="J436" s="149">
        <f>I436 / J11</f>
        <v>7.2433037046368198E-3</v>
      </c>
    </row>
    <row r="437" spans="1:10" ht="66" x14ac:dyDescent="0.25">
      <c r="A437" s="125" t="s">
        <v>1180</v>
      </c>
      <c r="B437" s="23" t="s">
        <v>1181</v>
      </c>
      <c r="C437" s="23" t="s">
        <v>20</v>
      </c>
      <c r="D437" s="23" t="s">
        <v>1182</v>
      </c>
      <c r="E437" s="24" t="s">
        <v>93</v>
      </c>
      <c r="F437" s="3">
        <v>485</v>
      </c>
      <c r="G437" s="4">
        <v>63.55</v>
      </c>
      <c r="H437" s="4">
        <f>TRUNC(TRUNC(G437 * J12, 2) + G437, 2)</f>
        <v>76.569999999999993</v>
      </c>
      <c r="I437" s="4">
        <f t="shared" si="6"/>
        <v>37136.449999999997</v>
      </c>
      <c r="J437" s="149">
        <f>I437 / J11</f>
        <v>1.3833975471454726E-2</v>
      </c>
    </row>
    <row r="438" spans="1:10" x14ac:dyDescent="0.25">
      <c r="A438" s="125" t="s">
        <v>1183</v>
      </c>
      <c r="B438" s="23" t="s">
        <v>1184</v>
      </c>
      <c r="C438" s="23" t="s">
        <v>20</v>
      </c>
      <c r="D438" s="23" t="s">
        <v>1185</v>
      </c>
      <c r="E438" s="24" t="s">
        <v>77</v>
      </c>
      <c r="F438" s="3">
        <v>12</v>
      </c>
      <c r="G438" s="4">
        <v>54.21</v>
      </c>
      <c r="H438" s="4">
        <f>TRUNC(TRUNC(G438 * J12, 2) + G438, 2)</f>
        <v>65.319999999999993</v>
      </c>
      <c r="I438" s="4">
        <f t="shared" si="6"/>
        <v>783.84</v>
      </c>
      <c r="J438" s="149">
        <f>I438 / J11</f>
        <v>2.919940741116901E-4</v>
      </c>
    </row>
    <row r="439" spans="1:10" x14ac:dyDescent="0.25">
      <c r="A439" s="125" t="s">
        <v>1186</v>
      </c>
      <c r="B439" s="23" t="s">
        <v>1187</v>
      </c>
      <c r="C439" s="23" t="s">
        <v>20</v>
      </c>
      <c r="D439" s="23" t="s">
        <v>1188</v>
      </c>
      <c r="E439" s="24" t="s">
        <v>77</v>
      </c>
      <c r="F439" s="3">
        <v>52</v>
      </c>
      <c r="G439" s="4">
        <v>34.76</v>
      </c>
      <c r="H439" s="4">
        <f>TRUNC(TRUNC(G439 * J12, 2) + G439, 2)</f>
        <v>41.88</v>
      </c>
      <c r="I439" s="4">
        <f t="shared" si="6"/>
        <v>2177.7600000000002</v>
      </c>
      <c r="J439" s="149">
        <f>I439 / J11</f>
        <v>8.1125359108679621E-4</v>
      </c>
    </row>
    <row r="440" spans="1:10" x14ac:dyDescent="0.25">
      <c r="A440" s="125" t="s">
        <v>1189</v>
      </c>
      <c r="B440" s="23" t="s">
        <v>1190</v>
      </c>
      <c r="C440" s="23" t="s">
        <v>20</v>
      </c>
      <c r="D440" s="23" t="s">
        <v>1191</v>
      </c>
      <c r="E440" s="24" t="s">
        <v>38</v>
      </c>
      <c r="F440" s="3">
        <v>74</v>
      </c>
      <c r="G440" s="4">
        <v>92.89</v>
      </c>
      <c r="H440" s="4">
        <f>TRUNC(TRUNC(G440 * J12, 2) + G440, 2)</f>
        <v>111.93</v>
      </c>
      <c r="I440" s="4">
        <f t="shared" si="6"/>
        <v>8282.82</v>
      </c>
      <c r="J440" s="149">
        <f>I440 / J11</f>
        <v>3.0854949440367791E-3</v>
      </c>
    </row>
    <row r="441" spans="1:10" ht="26.4" x14ac:dyDescent="0.25">
      <c r="A441" s="125" t="s">
        <v>1192</v>
      </c>
      <c r="B441" s="23" t="s">
        <v>1193</v>
      </c>
      <c r="C441" s="23" t="s">
        <v>20</v>
      </c>
      <c r="D441" s="23" t="s">
        <v>1194</v>
      </c>
      <c r="E441" s="24" t="s">
        <v>38</v>
      </c>
      <c r="F441" s="3">
        <v>48</v>
      </c>
      <c r="G441" s="4">
        <v>3.08</v>
      </c>
      <c r="H441" s="4">
        <f>TRUNC(TRUNC(G441 * J12, 2) + G441, 2)</f>
        <v>3.71</v>
      </c>
      <c r="I441" s="4">
        <f t="shared" si="6"/>
        <v>178.08</v>
      </c>
      <c r="J441" s="149">
        <f>I441 / J11</f>
        <v>6.6337906610800388E-5</v>
      </c>
    </row>
    <row r="442" spans="1:10" ht="40.200000000000003" thickBot="1" x14ac:dyDescent="0.3">
      <c r="A442" s="129" t="s">
        <v>1195</v>
      </c>
      <c r="B442" s="90" t="s">
        <v>1196</v>
      </c>
      <c r="C442" s="90" t="s">
        <v>36</v>
      </c>
      <c r="D442" s="90" t="s">
        <v>1197</v>
      </c>
      <c r="E442" s="91" t="s">
        <v>77</v>
      </c>
      <c r="F442" s="92">
        <v>18</v>
      </c>
      <c r="G442" s="93">
        <v>28.8</v>
      </c>
      <c r="H442" s="93">
        <f>TRUNC(TRUNC(G442 * J12, 2) + G442, 2)</f>
        <v>34.700000000000003</v>
      </c>
      <c r="I442" s="93">
        <f t="shared" si="6"/>
        <v>624.6</v>
      </c>
      <c r="J442" s="153">
        <f>I442 / J11</f>
        <v>2.326743961652399E-4</v>
      </c>
    </row>
    <row r="443" spans="1:10" ht="14.4" thickBot="1" x14ac:dyDescent="0.3">
      <c r="A443" s="42" t="s">
        <v>1198</v>
      </c>
      <c r="B443" s="43" t="s">
        <v>13</v>
      </c>
      <c r="C443" s="43"/>
      <c r="D443" s="43" t="s">
        <v>465</v>
      </c>
      <c r="E443" s="86"/>
      <c r="F443" s="44">
        <v>1</v>
      </c>
      <c r="G443" s="44" t="s">
        <v>15</v>
      </c>
      <c r="H443" s="45">
        <f>I444 + I445 + I446 + I447</f>
        <v>32133.35</v>
      </c>
      <c r="I443" s="45">
        <f t="shared" si="6"/>
        <v>32133.35</v>
      </c>
      <c r="J443" s="46">
        <f>I443 / J11</f>
        <v>1.1970233442229125E-2</v>
      </c>
    </row>
    <row r="444" spans="1:10" x14ac:dyDescent="0.25">
      <c r="A444" s="133" t="s">
        <v>1199</v>
      </c>
      <c r="B444" s="7" t="s">
        <v>1200</v>
      </c>
      <c r="C444" s="7" t="s">
        <v>20</v>
      </c>
      <c r="D444" s="7" t="s">
        <v>1201</v>
      </c>
      <c r="E444" s="8" t="s">
        <v>38</v>
      </c>
      <c r="F444" s="11">
        <v>1</v>
      </c>
      <c r="G444" s="12">
        <v>7576.65</v>
      </c>
      <c r="H444" s="12">
        <f>TRUNC(TRUNC(G444 * J12, 2) + G444, 2)</f>
        <v>9129.86</v>
      </c>
      <c r="I444" s="12">
        <f t="shared" si="6"/>
        <v>9129.86</v>
      </c>
      <c r="J444" s="151">
        <f>I444 / J11</f>
        <v>3.4010321206743152E-3</v>
      </c>
    </row>
    <row r="445" spans="1:10" x14ac:dyDescent="0.25">
      <c r="A445" s="125" t="s">
        <v>1202</v>
      </c>
      <c r="B445" s="23" t="s">
        <v>1203</v>
      </c>
      <c r="C445" s="23" t="s">
        <v>20</v>
      </c>
      <c r="D445" s="23" t="s">
        <v>1204</v>
      </c>
      <c r="E445" s="24" t="s">
        <v>38</v>
      </c>
      <c r="F445" s="3">
        <v>1</v>
      </c>
      <c r="G445" s="4">
        <v>5365.16</v>
      </c>
      <c r="H445" s="4">
        <f>TRUNC(TRUNC(G445 * J12, 2) + G445, 2)</f>
        <v>6465.01</v>
      </c>
      <c r="I445" s="4">
        <f t="shared" si="6"/>
        <v>6465.01</v>
      </c>
      <c r="J445" s="149">
        <f>I445 / J11</f>
        <v>2.4083290072882445E-3</v>
      </c>
    </row>
    <row r="446" spans="1:10" x14ac:dyDescent="0.25">
      <c r="A446" s="125" t="s">
        <v>1205</v>
      </c>
      <c r="B446" s="23" t="s">
        <v>1206</v>
      </c>
      <c r="C446" s="23" t="s">
        <v>20</v>
      </c>
      <c r="D446" s="23" t="s">
        <v>1207</v>
      </c>
      <c r="E446" s="24" t="s">
        <v>38</v>
      </c>
      <c r="F446" s="3">
        <v>3</v>
      </c>
      <c r="G446" s="4">
        <v>4488.25</v>
      </c>
      <c r="H446" s="4">
        <f>TRUNC(TRUNC(G446 * J12, 2) + G446, 2)</f>
        <v>5408.34</v>
      </c>
      <c r="I446" s="4">
        <f t="shared" si="6"/>
        <v>16225.02</v>
      </c>
      <c r="J446" s="149">
        <f>I446 / J11</f>
        <v>6.0441029959477114E-3</v>
      </c>
    </row>
    <row r="447" spans="1:10" ht="14.4" thickBot="1" x14ac:dyDescent="0.3">
      <c r="A447" s="129" t="s">
        <v>1208</v>
      </c>
      <c r="B447" s="90" t="s">
        <v>1209</v>
      </c>
      <c r="C447" s="90" t="s">
        <v>20</v>
      </c>
      <c r="D447" s="90" t="s">
        <v>1210</v>
      </c>
      <c r="E447" s="91" t="s">
        <v>38</v>
      </c>
      <c r="F447" s="92">
        <v>1</v>
      </c>
      <c r="G447" s="93">
        <v>260.14</v>
      </c>
      <c r="H447" s="93">
        <f>TRUNC(TRUNC(G447 * J12, 2) + G447, 2)</f>
        <v>313.45999999999998</v>
      </c>
      <c r="I447" s="93">
        <f t="shared" si="6"/>
        <v>313.45999999999998</v>
      </c>
      <c r="J447" s="153">
        <f>I447 / J11</f>
        <v>1.1676931831885381E-4</v>
      </c>
    </row>
    <row r="448" spans="1:10" ht="14.4" thickBot="1" x14ac:dyDescent="0.3">
      <c r="A448" s="42" t="s">
        <v>1211</v>
      </c>
      <c r="B448" s="43" t="s">
        <v>13</v>
      </c>
      <c r="C448" s="43"/>
      <c r="D448" s="43" t="s">
        <v>1212</v>
      </c>
      <c r="E448" s="86"/>
      <c r="F448" s="44">
        <v>1</v>
      </c>
      <c r="G448" s="44" t="s">
        <v>15</v>
      </c>
      <c r="H448" s="45">
        <f>I449 + I450 + I451 + I452 + I453 + I454 + I455</f>
        <v>7659.420000000001</v>
      </c>
      <c r="I448" s="45">
        <f t="shared" si="6"/>
        <v>7659.42</v>
      </c>
      <c r="J448" s="46">
        <f>I448 / J11</f>
        <v>2.8532675688055743E-3</v>
      </c>
    </row>
    <row r="449" spans="1:10" ht="26.4" x14ac:dyDescent="0.25">
      <c r="A449" s="133" t="s">
        <v>1213</v>
      </c>
      <c r="B449" s="7" t="s">
        <v>851</v>
      </c>
      <c r="C449" s="7" t="s">
        <v>36</v>
      </c>
      <c r="D449" s="7" t="s">
        <v>852</v>
      </c>
      <c r="E449" s="8" t="s">
        <v>38</v>
      </c>
      <c r="F449" s="11">
        <v>33</v>
      </c>
      <c r="G449" s="12">
        <v>20.190000000000001</v>
      </c>
      <c r="H449" s="12">
        <f>TRUNC(TRUNC(G449 * J12, 2) + G449, 2)</f>
        <v>24.32</v>
      </c>
      <c r="I449" s="12">
        <f t="shared" si="6"/>
        <v>802.56</v>
      </c>
      <c r="J449" s="151">
        <f>I449 / J11</f>
        <v>2.9896760068263674E-4</v>
      </c>
    </row>
    <row r="450" spans="1:10" x14ac:dyDescent="0.25">
      <c r="A450" s="125" t="s">
        <v>1214</v>
      </c>
      <c r="B450" s="23" t="s">
        <v>920</v>
      </c>
      <c r="C450" s="23" t="s">
        <v>20</v>
      </c>
      <c r="D450" s="23" t="s">
        <v>921</v>
      </c>
      <c r="E450" s="24" t="s">
        <v>38</v>
      </c>
      <c r="F450" s="3">
        <v>4</v>
      </c>
      <c r="G450" s="4">
        <v>249.89</v>
      </c>
      <c r="H450" s="4">
        <f>TRUNC(TRUNC(G450 * J12, 2) + G450, 2)</f>
        <v>301.11</v>
      </c>
      <c r="I450" s="4">
        <f t="shared" si="6"/>
        <v>1204.44</v>
      </c>
      <c r="J450" s="149">
        <f>I450 / J11</f>
        <v>4.4867491149097269E-4</v>
      </c>
    </row>
    <row r="451" spans="1:10" x14ac:dyDescent="0.25">
      <c r="A451" s="125" t="s">
        <v>1215</v>
      </c>
      <c r="B451" s="23" t="s">
        <v>1216</v>
      </c>
      <c r="C451" s="23" t="s">
        <v>36</v>
      </c>
      <c r="D451" s="23" t="s">
        <v>1217</v>
      </c>
      <c r="E451" s="24" t="s">
        <v>38</v>
      </c>
      <c r="F451" s="3">
        <v>18</v>
      </c>
      <c r="G451" s="4">
        <v>52.96</v>
      </c>
      <c r="H451" s="4">
        <f>TRUNC(TRUNC(G451 * J12, 2) + G451, 2)</f>
        <v>63.81</v>
      </c>
      <c r="I451" s="4">
        <f t="shared" si="6"/>
        <v>1148.58</v>
      </c>
      <c r="J451" s="149">
        <f>I451 / J11</f>
        <v>4.2786608701164138E-4</v>
      </c>
    </row>
    <row r="452" spans="1:10" ht="39.6" x14ac:dyDescent="0.25">
      <c r="A452" s="125" t="s">
        <v>1218</v>
      </c>
      <c r="B452" s="23" t="s">
        <v>1060</v>
      </c>
      <c r="C452" s="23" t="s">
        <v>36</v>
      </c>
      <c r="D452" s="23" t="s">
        <v>1061</v>
      </c>
      <c r="E452" s="24" t="s">
        <v>77</v>
      </c>
      <c r="F452" s="3">
        <v>82</v>
      </c>
      <c r="G452" s="4">
        <v>25.72</v>
      </c>
      <c r="H452" s="4">
        <f>TRUNC(TRUNC(G452 * J12, 2) + G452, 2)</f>
        <v>30.99</v>
      </c>
      <c r="I452" s="4">
        <f t="shared" si="6"/>
        <v>2541.1799999999998</v>
      </c>
      <c r="J452" s="149">
        <f>I452 / J11</f>
        <v>9.4663388095930876E-4</v>
      </c>
    </row>
    <row r="453" spans="1:10" ht="39.6" x14ac:dyDescent="0.25">
      <c r="A453" s="125" t="s">
        <v>1219</v>
      </c>
      <c r="B453" s="23" t="s">
        <v>1069</v>
      </c>
      <c r="C453" s="23" t="s">
        <v>36</v>
      </c>
      <c r="D453" s="23" t="s">
        <v>1070</v>
      </c>
      <c r="E453" s="24" t="s">
        <v>77</v>
      </c>
      <c r="F453" s="3">
        <v>44.8</v>
      </c>
      <c r="G453" s="4">
        <v>20.399999999999999</v>
      </c>
      <c r="H453" s="4">
        <f>TRUNC(TRUNC(G453 * J12, 2) + G453, 2)</f>
        <v>24.58</v>
      </c>
      <c r="I453" s="4">
        <f t="shared" si="6"/>
        <v>1101.18</v>
      </c>
      <c r="J453" s="149">
        <f>I453 / J11</f>
        <v>4.1020876011725724E-4</v>
      </c>
    </row>
    <row r="454" spans="1:10" ht="39.6" x14ac:dyDescent="0.25">
      <c r="A454" s="125" t="s">
        <v>1220</v>
      </c>
      <c r="B454" s="23" t="s">
        <v>1072</v>
      </c>
      <c r="C454" s="23" t="s">
        <v>36</v>
      </c>
      <c r="D454" s="23" t="s">
        <v>1073</v>
      </c>
      <c r="E454" s="24" t="s">
        <v>77</v>
      </c>
      <c r="F454" s="3">
        <v>16</v>
      </c>
      <c r="G454" s="4">
        <v>29.24</v>
      </c>
      <c r="H454" s="4">
        <f>TRUNC(TRUNC(G454 * J12, 2) + G454, 2)</f>
        <v>35.229999999999997</v>
      </c>
      <c r="I454" s="4">
        <f t="shared" si="6"/>
        <v>563.67999999999995</v>
      </c>
      <c r="J454" s="149">
        <f>I454 / J11</f>
        <v>2.0998063341406086E-4</v>
      </c>
    </row>
    <row r="455" spans="1:10" ht="14.4" thickBot="1" x14ac:dyDescent="0.3">
      <c r="A455" s="129" t="s">
        <v>1221</v>
      </c>
      <c r="B455" s="90" t="s">
        <v>1222</v>
      </c>
      <c r="C455" s="90" t="s">
        <v>20</v>
      </c>
      <c r="D455" s="90" t="s">
        <v>1223</v>
      </c>
      <c r="E455" s="91" t="s">
        <v>38</v>
      </c>
      <c r="F455" s="92">
        <v>10</v>
      </c>
      <c r="G455" s="93">
        <v>24.72</v>
      </c>
      <c r="H455" s="93">
        <f>TRUNC(TRUNC(G455 * J12, 2) + G455, 2)</f>
        <v>29.78</v>
      </c>
      <c r="I455" s="93">
        <f t="shared" si="6"/>
        <v>297.8</v>
      </c>
      <c r="J455" s="153">
        <f>I455 / J11</f>
        <v>1.1093569512969651E-4</v>
      </c>
    </row>
    <row r="456" spans="1:10" ht="14.4" thickBot="1" x14ac:dyDescent="0.3">
      <c r="A456" s="42" t="s">
        <v>1224</v>
      </c>
      <c r="B456" s="43" t="s">
        <v>13</v>
      </c>
      <c r="C456" s="43"/>
      <c r="D456" s="43" t="s">
        <v>1225</v>
      </c>
      <c r="E456" s="86"/>
      <c r="F456" s="44">
        <v>1</v>
      </c>
      <c r="G456" s="44" t="s">
        <v>15</v>
      </c>
      <c r="H456" s="45">
        <f>I457 + I458 + I459 + I460 + I461 + I462 + I463 + I464</f>
        <v>12285.239999999998</v>
      </c>
      <c r="I456" s="45">
        <f t="shared" si="6"/>
        <v>12285.24</v>
      </c>
      <c r="J456" s="46">
        <f>I456 / J11</f>
        <v>4.5764662163705599E-3</v>
      </c>
    </row>
    <row r="457" spans="1:10" ht="39.6" x14ac:dyDescent="0.25">
      <c r="A457" s="133" t="s">
        <v>1226</v>
      </c>
      <c r="B457" s="7" t="s">
        <v>1227</v>
      </c>
      <c r="C457" s="7" t="s">
        <v>36</v>
      </c>
      <c r="D457" s="7" t="s">
        <v>1228</v>
      </c>
      <c r="E457" s="8" t="s">
        <v>77</v>
      </c>
      <c r="F457" s="11">
        <v>80</v>
      </c>
      <c r="G457" s="12">
        <v>68.849999999999994</v>
      </c>
      <c r="H457" s="12">
        <f>TRUNC(TRUNC(G457 * J12, 2) + G457, 2)</f>
        <v>82.96</v>
      </c>
      <c r="I457" s="12">
        <f t="shared" si="6"/>
        <v>6636.8</v>
      </c>
      <c r="J457" s="151">
        <f>I457 / J11</f>
        <v>2.4723237791698114E-3</v>
      </c>
    </row>
    <row r="458" spans="1:10" ht="39.6" x14ac:dyDescent="0.25">
      <c r="A458" s="125" t="s">
        <v>1229</v>
      </c>
      <c r="B458" s="23" t="s">
        <v>1230</v>
      </c>
      <c r="C458" s="23" t="s">
        <v>36</v>
      </c>
      <c r="D458" s="23" t="s">
        <v>1231</v>
      </c>
      <c r="E458" s="24" t="s">
        <v>38</v>
      </c>
      <c r="F458" s="3">
        <v>10</v>
      </c>
      <c r="G458" s="4">
        <v>25.81</v>
      </c>
      <c r="H458" s="4">
        <f>TRUNC(TRUNC(G458 * J12, 2) + G458, 2)</f>
        <v>31.1</v>
      </c>
      <c r="I458" s="4">
        <f t="shared" si="6"/>
        <v>311</v>
      </c>
      <c r="J458" s="149">
        <f>I458 / J11</f>
        <v>1.1585292540408198E-4</v>
      </c>
    </row>
    <row r="459" spans="1:10" ht="39.6" x14ac:dyDescent="0.25">
      <c r="A459" s="125" t="s">
        <v>1232</v>
      </c>
      <c r="B459" s="23" t="s">
        <v>1233</v>
      </c>
      <c r="C459" s="23" t="s">
        <v>36</v>
      </c>
      <c r="D459" s="23" t="s">
        <v>1234</v>
      </c>
      <c r="E459" s="24" t="s">
        <v>38</v>
      </c>
      <c r="F459" s="3">
        <v>50</v>
      </c>
      <c r="G459" s="4">
        <v>19.100000000000001</v>
      </c>
      <c r="H459" s="4">
        <f>TRUNC(TRUNC(G459 * J12, 2) + G459, 2)</f>
        <v>23.01</v>
      </c>
      <c r="I459" s="4">
        <f t="shared" si="6"/>
        <v>1150.5</v>
      </c>
      <c r="J459" s="149">
        <f>I459 / J11</f>
        <v>4.285813205060975E-4</v>
      </c>
    </row>
    <row r="460" spans="1:10" ht="39.6" x14ac:dyDescent="0.25">
      <c r="A460" s="125" t="s">
        <v>1235</v>
      </c>
      <c r="B460" s="23" t="s">
        <v>1236</v>
      </c>
      <c r="C460" s="23" t="s">
        <v>36</v>
      </c>
      <c r="D460" s="23" t="s">
        <v>1237</v>
      </c>
      <c r="E460" s="24" t="s">
        <v>38</v>
      </c>
      <c r="F460" s="3">
        <v>10</v>
      </c>
      <c r="G460" s="4">
        <v>12.46</v>
      </c>
      <c r="H460" s="4">
        <f>TRUNC(TRUNC(G460 * J12, 2) + G460, 2)</f>
        <v>15.01</v>
      </c>
      <c r="I460" s="4">
        <f t="shared" si="6"/>
        <v>150.1</v>
      </c>
      <c r="J460" s="149">
        <f>I460 / J11</f>
        <v>5.5914868498883298E-5</v>
      </c>
    </row>
    <row r="461" spans="1:10" x14ac:dyDescent="0.25">
      <c r="A461" s="125" t="s">
        <v>1238</v>
      </c>
      <c r="B461" s="23" t="s">
        <v>1239</v>
      </c>
      <c r="C461" s="23" t="s">
        <v>20</v>
      </c>
      <c r="D461" s="23" t="s">
        <v>1240</v>
      </c>
      <c r="E461" s="24" t="s">
        <v>38</v>
      </c>
      <c r="F461" s="3">
        <v>2</v>
      </c>
      <c r="G461" s="4">
        <v>172.92</v>
      </c>
      <c r="H461" s="4">
        <f>TRUNC(TRUNC(G461 * J12, 2) + G461, 2)</f>
        <v>208.36</v>
      </c>
      <c r="I461" s="4">
        <f t="shared" si="6"/>
        <v>416.72</v>
      </c>
      <c r="J461" s="149">
        <f>I461 / J11</f>
        <v>1.5523546969256928E-4</v>
      </c>
    </row>
    <row r="462" spans="1:10" ht="39.6" x14ac:dyDescent="0.25">
      <c r="A462" s="125" t="s">
        <v>1241</v>
      </c>
      <c r="B462" s="23" t="s">
        <v>1242</v>
      </c>
      <c r="C462" s="23" t="s">
        <v>20</v>
      </c>
      <c r="D462" s="23" t="s">
        <v>1243</v>
      </c>
      <c r="E462" s="24" t="s">
        <v>38</v>
      </c>
      <c r="F462" s="3">
        <v>1</v>
      </c>
      <c r="G462" s="4">
        <v>1314.92</v>
      </c>
      <c r="H462" s="4">
        <f>TRUNC(TRUNC(G462 * J12, 2) + G462, 2)</f>
        <v>1584.47</v>
      </c>
      <c r="I462" s="4">
        <f t="shared" ref="I462:I475" si="7">TRUNC(F462 * H462,2)</f>
        <v>1584.47</v>
      </c>
      <c r="J462" s="149">
        <f>I462 / J11</f>
        <v>5.9024271612542051E-4</v>
      </c>
    </row>
    <row r="463" spans="1:10" ht="39.6" x14ac:dyDescent="0.25">
      <c r="A463" s="125" t="s">
        <v>1244</v>
      </c>
      <c r="B463" s="23" t="s">
        <v>1245</v>
      </c>
      <c r="C463" s="23" t="s">
        <v>20</v>
      </c>
      <c r="D463" s="23" t="s">
        <v>1246</v>
      </c>
      <c r="E463" s="24" t="s">
        <v>38</v>
      </c>
      <c r="F463" s="3">
        <v>1</v>
      </c>
      <c r="G463" s="4">
        <v>871.08</v>
      </c>
      <c r="H463" s="4">
        <f>TRUNC(TRUNC(G463 * J12, 2) + G463, 2)</f>
        <v>1049.6500000000001</v>
      </c>
      <c r="I463" s="4">
        <f t="shared" si="7"/>
        <v>1049.6500000000001</v>
      </c>
      <c r="J463" s="149">
        <f>I463 / J11</f>
        <v>3.9101293617490245E-4</v>
      </c>
    </row>
    <row r="464" spans="1:10" ht="66.599999999999994" thickBot="1" x14ac:dyDescent="0.3">
      <c r="A464" s="129" t="s">
        <v>1247</v>
      </c>
      <c r="B464" s="90" t="s">
        <v>1248</v>
      </c>
      <c r="C464" s="90" t="s">
        <v>36</v>
      </c>
      <c r="D464" s="90" t="s">
        <v>1249</v>
      </c>
      <c r="E464" s="91" t="s">
        <v>77</v>
      </c>
      <c r="F464" s="92">
        <v>40</v>
      </c>
      <c r="G464" s="93">
        <v>20.46</v>
      </c>
      <c r="H464" s="93">
        <f>TRUNC(TRUNC(G464 * J12, 2) + G464, 2)</f>
        <v>24.65</v>
      </c>
      <c r="I464" s="93">
        <f t="shared" si="7"/>
        <v>986</v>
      </c>
      <c r="J464" s="153">
        <f>I464 / J11</f>
        <v>3.6730220079879368E-4</v>
      </c>
    </row>
    <row r="465" spans="1:10" ht="14.4" thickBot="1" x14ac:dyDescent="0.3">
      <c r="A465" s="42" t="s">
        <v>1250</v>
      </c>
      <c r="B465" s="43" t="s">
        <v>13</v>
      </c>
      <c r="C465" s="43"/>
      <c r="D465" s="43" t="s">
        <v>1251</v>
      </c>
      <c r="E465" s="86"/>
      <c r="F465" s="44">
        <v>1</v>
      </c>
      <c r="G465" s="44" t="s">
        <v>15</v>
      </c>
      <c r="H465" s="45">
        <f>I466 + I469 + I471</f>
        <v>10256.529999999999</v>
      </c>
      <c r="I465" s="45">
        <f t="shared" si="7"/>
        <v>10256.530000000001</v>
      </c>
      <c r="J465" s="46">
        <f>I465 / J11</f>
        <v>3.8207363504653667E-3</v>
      </c>
    </row>
    <row r="466" spans="1:10" ht="14.4" thickBot="1" x14ac:dyDescent="0.3">
      <c r="A466" s="48" t="s">
        <v>1252</v>
      </c>
      <c r="B466" s="49" t="s">
        <v>13</v>
      </c>
      <c r="C466" s="49"/>
      <c r="D466" s="49" t="s">
        <v>1253</v>
      </c>
      <c r="E466" s="155"/>
      <c r="F466" s="50">
        <v>1</v>
      </c>
      <c r="G466" s="50" t="s">
        <v>15</v>
      </c>
      <c r="H466" s="51">
        <f>I467 + I468</f>
        <v>5430.4</v>
      </c>
      <c r="I466" s="51">
        <f t="shared" si="7"/>
        <v>5430.4</v>
      </c>
      <c r="J466" s="52">
        <f>I466 / J11</f>
        <v>2.0229187334865812E-3</v>
      </c>
    </row>
    <row r="467" spans="1:10" ht="26.4" x14ac:dyDescent="0.25">
      <c r="A467" s="133" t="s">
        <v>1254</v>
      </c>
      <c r="B467" s="7" t="s">
        <v>1255</v>
      </c>
      <c r="C467" s="7" t="s">
        <v>36</v>
      </c>
      <c r="D467" s="7" t="s">
        <v>1256</v>
      </c>
      <c r="E467" s="8" t="s">
        <v>26</v>
      </c>
      <c r="F467" s="11">
        <v>15.06</v>
      </c>
      <c r="G467" s="12">
        <v>158.62</v>
      </c>
      <c r="H467" s="12">
        <f>TRUNC(TRUNC(G467 * J12, 2) + G467, 2)</f>
        <v>191.13</v>
      </c>
      <c r="I467" s="12">
        <f t="shared" si="7"/>
        <v>2878.41</v>
      </c>
      <c r="J467" s="151">
        <f>I467 / J11</f>
        <v>1.0722579389465068E-3</v>
      </c>
    </row>
    <row r="468" spans="1:10" ht="53.4" thickBot="1" x14ac:dyDescent="0.3">
      <c r="A468" s="129" t="s">
        <v>1257</v>
      </c>
      <c r="B468" s="90" t="s">
        <v>1258</v>
      </c>
      <c r="C468" s="90" t="s">
        <v>36</v>
      </c>
      <c r="D468" s="90" t="s">
        <v>1259</v>
      </c>
      <c r="E468" s="91" t="s">
        <v>77</v>
      </c>
      <c r="F468" s="92">
        <v>45.2</v>
      </c>
      <c r="G468" s="93">
        <v>46.86</v>
      </c>
      <c r="H468" s="93">
        <f>TRUNC(TRUNC(G468 * J12, 2) + G468, 2)</f>
        <v>56.46</v>
      </c>
      <c r="I468" s="93">
        <f t="shared" si="7"/>
        <v>2551.9899999999998</v>
      </c>
      <c r="J468" s="153">
        <f>I468 / J11</f>
        <v>9.5066079454007445E-4</v>
      </c>
    </row>
    <row r="469" spans="1:10" ht="14.4" thickBot="1" x14ac:dyDescent="0.3">
      <c r="A469" s="42" t="s">
        <v>1260</v>
      </c>
      <c r="B469" s="43" t="s">
        <v>13</v>
      </c>
      <c r="C469" s="43"/>
      <c r="D469" s="43" t="s">
        <v>1261</v>
      </c>
      <c r="E469" s="86"/>
      <c r="F469" s="44">
        <v>1</v>
      </c>
      <c r="G469" s="44" t="s">
        <v>15</v>
      </c>
      <c r="H469" s="45">
        <f>I470</f>
        <v>3570.23</v>
      </c>
      <c r="I469" s="45">
        <f t="shared" si="7"/>
        <v>3570.23</v>
      </c>
      <c r="J469" s="46">
        <f>I469 / J11</f>
        <v>1.3299729577666097E-3</v>
      </c>
    </row>
    <row r="470" spans="1:10" ht="27" thickBot="1" x14ac:dyDescent="0.3">
      <c r="A470" s="131" t="s">
        <v>1262</v>
      </c>
      <c r="B470" s="97" t="s">
        <v>1263</v>
      </c>
      <c r="C470" s="97" t="s">
        <v>36</v>
      </c>
      <c r="D470" s="97" t="s">
        <v>1264</v>
      </c>
      <c r="E470" s="98" t="s">
        <v>26</v>
      </c>
      <c r="F470" s="99">
        <v>109.55</v>
      </c>
      <c r="G470" s="100">
        <v>27.05</v>
      </c>
      <c r="H470" s="100">
        <f>TRUNC(TRUNC(G470 * J12, 2) + G470, 2)</f>
        <v>32.590000000000003</v>
      </c>
      <c r="I470" s="100">
        <f t="shared" si="7"/>
        <v>3570.23</v>
      </c>
      <c r="J470" s="154">
        <f>I470 / J11</f>
        <v>1.3299729577666097E-3</v>
      </c>
    </row>
    <row r="471" spans="1:10" ht="14.4" thickBot="1" x14ac:dyDescent="0.3">
      <c r="A471" s="42" t="s">
        <v>1265</v>
      </c>
      <c r="B471" s="43" t="s">
        <v>13</v>
      </c>
      <c r="C471" s="43"/>
      <c r="D471" s="43" t="s">
        <v>1266</v>
      </c>
      <c r="E471" s="86"/>
      <c r="F471" s="44">
        <v>1</v>
      </c>
      <c r="G471" s="44" t="s">
        <v>15</v>
      </c>
      <c r="H471" s="45">
        <f>I472</f>
        <v>1255.9000000000001</v>
      </c>
      <c r="I471" s="45">
        <f t="shared" si="7"/>
        <v>1255.9000000000001</v>
      </c>
      <c r="J471" s="46">
        <f>I471 / J11</f>
        <v>4.6784465921217549E-4</v>
      </c>
    </row>
    <row r="472" spans="1:10" ht="14.4" thickBot="1" x14ac:dyDescent="0.3">
      <c r="A472" s="131" t="s">
        <v>1267</v>
      </c>
      <c r="B472" s="97" t="s">
        <v>1268</v>
      </c>
      <c r="C472" s="97" t="s">
        <v>20</v>
      </c>
      <c r="D472" s="97" t="s">
        <v>1269</v>
      </c>
      <c r="E472" s="98" t="s">
        <v>38</v>
      </c>
      <c r="F472" s="99">
        <v>10</v>
      </c>
      <c r="G472" s="100">
        <v>104.23</v>
      </c>
      <c r="H472" s="100">
        <f>TRUNC(TRUNC(G472 * J12, 2) + G472, 2)</f>
        <v>125.59</v>
      </c>
      <c r="I472" s="100">
        <f t="shared" si="7"/>
        <v>1255.9000000000001</v>
      </c>
      <c r="J472" s="154">
        <f>I472 / J11</f>
        <v>4.6784465921217549E-4</v>
      </c>
    </row>
    <row r="473" spans="1:10" ht="14.4" thickBot="1" x14ac:dyDescent="0.3">
      <c r="A473" s="42" t="s">
        <v>1270</v>
      </c>
      <c r="B473" s="43" t="s">
        <v>13</v>
      </c>
      <c r="C473" s="43"/>
      <c r="D473" s="43" t="s">
        <v>1271</v>
      </c>
      <c r="E473" s="86"/>
      <c r="F473" s="44">
        <v>1</v>
      </c>
      <c r="G473" s="44" t="s">
        <v>15</v>
      </c>
      <c r="H473" s="45">
        <f>I474 + I475</f>
        <v>12239.15</v>
      </c>
      <c r="I473" s="45">
        <f t="shared" si="7"/>
        <v>12239.15</v>
      </c>
      <c r="J473" s="46">
        <f>I473 / J11</f>
        <v>4.5592968873291641E-3</v>
      </c>
    </row>
    <row r="474" spans="1:10" x14ac:dyDescent="0.25">
      <c r="A474" s="133" t="s">
        <v>1272</v>
      </c>
      <c r="B474" s="7" t="s">
        <v>1273</v>
      </c>
      <c r="C474" s="7" t="s">
        <v>20</v>
      </c>
      <c r="D474" s="7" t="s">
        <v>1274</v>
      </c>
      <c r="E474" s="8" t="s">
        <v>26</v>
      </c>
      <c r="F474" s="11">
        <v>500.17</v>
      </c>
      <c r="G474" s="12">
        <v>15.76</v>
      </c>
      <c r="H474" s="12">
        <f>TRUNC(TRUNC(G474 * J12, 2) + G474, 2)</f>
        <v>18.989999999999998</v>
      </c>
      <c r="I474" s="12">
        <f t="shared" si="7"/>
        <v>9498.2199999999993</v>
      </c>
      <c r="J474" s="151">
        <f>I474 / J11</f>
        <v>3.5382526467252718E-3</v>
      </c>
    </row>
    <row r="475" spans="1:10" ht="14.4" thickBot="1" x14ac:dyDescent="0.3">
      <c r="A475" s="135" t="s">
        <v>1275</v>
      </c>
      <c r="B475" s="136" t="s">
        <v>1276</v>
      </c>
      <c r="C475" s="136" t="s">
        <v>20</v>
      </c>
      <c r="D475" s="136" t="s">
        <v>1277</v>
      </c>
      <c r="E475" s="137" t="s">
        <v>26</v>
      </c>
      <c r="F475" s="138">
        <v>500.17</v>
      </c>
      <c r="G475" s="139">
        <v>4.55</v>
      </c>
      <c r="H475" s="139">
        <f>TRUNC(TRUNC(G475 * J12, 2) + G475, 2)</f>
        <v>5.48</v>
      </c>
      <c r="I475" s="139">
        <f t="shared" si="7"/>
        <v>2740.93</v>
      </c>
      <c r="J475" s="150">
        <f>I475 / J11</f>
        <v>1.0210442406038921E-3</v>
      </c>
    </row>
  </sheetData>
  <mergeCells count="6">
    <mergeCell ref="H12:I12"/>
    <mergeCell ref="A6:D6"/>
    <mergeCell ref="A8:D9"/>
    <mergeCell ref="H9:I9"/>
    <mergeCell ref="A10:J10"/>
    <mergeCell ref="H11:I1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A465-147F-4914-BA62-E69ED18571B1}">
  <dimension ref="A1:J4303"/>
  <sheetViews>
    <sheetView topLeftCell="A14" workbookViewId="0">
      <selection activeCell="D19" sqref="D19"/>
    </sheetView>
  </sheetViews>
  <sheetFormatPr defaultRowHeight="13.8" x14ac:dyDescent="0.25"/>
  <cols>
    <col min="1" max="1" width="10" style="167" bestFit="1" customWidth="1"/>
    <col min="2" max="2" width="12" style="167" bestFit="1" customWidth="1"/>
    <col min="3" max="3" width="10" style="167" bestFit="1" customWidth="1"/>
    <col min="4" max="4" width="61.19921875" style="167" customWidth="1"/>
    <col min="5" max="5" width="15" style="167" bestFit="1" customWidth="1"/>
    <col min="6" max="8" width="12" style="167" bestFit="1" customWidth="1"/>
    <col min="9" max="9" width="13" style="167" bestFit="1" customWidth="1"/>
    <col min="10" max="10" width="14" style="167" bestFit="1" customWidth="1"/>
  </cols>
  <sheetData>
    <row r="1" spans="1:10" s="167" customFormat="1" x14ac:dyDescent="0.25">
      <c r="A1" s="208"/>
      <c r="B1" s="209"/>
      <c r="C1" s="209"/>
      <c r="D1" s="209"/>
      <c r="E1" s="209"/>
      <c r="F1" s="209"/>
      <c r="G1" s="209"/>
      <c r="H1" s="209"/>
      <c r="I1" s="209"/>
      <c r="J1" s="210"/>
    </row>
    <row r="2" spans="1:10" s="167" customFormat="1" ht="15.6" x14ac:dyDescent="0.25">
      <c r="A2" s="199"/>
      <c r="B2" s="200"/>
      <c r="C2" s="200"/>
      <c r="D2" s="200"/>
      <c r="E2" s="200"/>
      <c r="F2" s="200"/>
      <c r="G2" s="211"/>
      <c r="H2" s="212"/>
      <c r="I2" s="200"/>
      <c r="J2" s="201" t="s">
        <v>1278</v>
      </c>
    </row>
    <row r="3" spans="1:10" s="167" customFormat="1" ht="15.6" x14ac:dyDescent="0.25">
      <c r="A3" s="199"/>
      <c r="B3" s="200"/>
      <c r="C3" s="200"/>
      <c r="D3" s="200"/>
      <c r="E3" s="200"/>
      <c r="F3" s="200"/>
      <c r="G3" s="211"/>
      <c r="H3" s="212"/>
      <c r="I3" s="200"/>
      <c r="J3" s="201" t="s">
        <v>1279</v>
      </c>
    </row>
    <row r="4" spans="1:10" s="167" customFormat="1" ht="16.2" thickBot="1" x14ac:dyDescent="0.3">
      <c r="A4" s="199"/>
      <c r="B4" s="200"/>
      <c r="C4" s="200"/>
      <c r="D4" s="200"/>
      <c r="E4" s="200"/>
      <c r="F4" s="200"/>
      <c r="G4" s="211"/>
      <c r="H4" s="212"/>
      <c r="I4" s="200"/>
      <c r="J4" s="202" t="s">
        <v>1280</v>
      </c>
    </row>
    <row r="5" spans="1:10" s="167" customFormat="1" x14ac:dyDescent="0.25">
      <c r="A5" s="218" t="s">
        <v>1281</v>
      </c>
      <c r="B5" s="219"/>
      <c r="C5" s="219"/>
      <c r="D5" s="220"/>
      <c r="E5" s="80" t="s">
        <v>1282</v>
      </c>
      <c r="F5" s="81" t="s">
        <v>1283</v>
      </c>
      <c r="G5" s="82"/>
      <c r="H5" s="204"/>
      <c r="I5" s="203"/>
      <c r="J5" s="205"/>
    </row>
    <row r="6" spans="1:10" s="330" customFormat="1" ht="14.4" thickBot="1" x14ac:dyDescent="0.3">
      <c r="A6" s="260" t="s">
        <v>4230</v>
      </c>
      <c r="B6" s="58"/>
      <c r="C6" s="58"/>
      <c r="D6" s="58"/>
      <c r="E6" s="68">
        <v>0.20499999999999999</v>
      </c>
      <c r="F6" s="339">
        <v>0.70669999999999999</v>
      </c>
      <c r="G6" s="66"/>
      <c r="H6" s="60"/>
      <c r="I6" s="58"/>
      <c r="J6" s="259"/>
    </row>
    <row r="7" spans="1:10" s="167" customFormat="1" ht="14.4" thickBot="1" x14ac:dyDescent="0.3">
      <c r="A7" s="352" t="s">
        <v>2822</v>
      </c>
      <c r="B7" s="353"/>
      <c r="C7" s="353"/>
      <c r="D7" s="354"/>
      <c r="E7" s="361">
        <v>0.24099999999999999</v>
      </c>
      <c r="F7" s="65" t="s">
        <v>1285</v>
      </c>
      <c r="G7" s="66"/>
      <c r="H7" s="212"/>
      <c r="I7" s="200"/>
      <c r="J7" s="206"/>
    </row>
    <row r="8" spans="1:10" s="167" customFormat="1" ht="14.4" thickBot="1" x14ac:dyDescent="0.3">
      <c r="A8" s="207" t="s">
        <v>1284</v>
      </c>
      <c r="B8" s="200"/>
      <c r="C8" s="200"/>
      <c r="D8" s="200"/>
      <c r="E8" s="77"/>
      <c r="F8" s="68">
        <v>1.1463000000000001</v>
      </c>
      <c r="G8" s="66"/>
      <c r="H8" s="212"/>
      <c r="I8" s="200"/>
      <c r="J8" s="206"/>
    </row>
    <row r="9" spans="1:10" s="167" customFormat="1" ht="22.2" customHeight="1" x14ac:dyDescent="0.25">
      <c r="A9" s="69" t="s">
        <v>2825</v>
      </c>
      <c r="B9" s="70"/>
      <c r="C9" s="70"/>
      <c r="D9" s="71"/>
      <c r="E9" s="77"/>
      <c r="F9" s="68"/>
      <c r="G9" s="66"/>
      <c r="H9" s="212"/>
      <c r="I9" s="200"/>
      <c r="J9" s="206"/>
    </row>
    <row r="10" spans="1:10" s="167" customFormat="1" ht="18" customHeight="1" thickBot="1" x14ac:dyDescent="0.3">
      <c r="A10" s="72"/>
      <c r="B10" s="73"/>
      <c r="C10" s="73"/>
      <c r="D10" s="74"/>
      <c r="E10" s="200"/>
      <c r="F10" s="200"/>
      <c r="G10" s="200"/>
      <c r="H10" s="2"/>
      <c r="I10" s="2"/>
      <c r="J10" s="213"/>
    </row>
    <row r="11" spans="1:10" s="167" customFormat="1" ht="16.2" thickBot="1" x14ac:dyDescent="0.35">
      <c r="A11" s="166" t="s">
        <v>2823</v>
      </c>
      <c r="B11" s="198"/>
      <c r="C11" s="198"/>
      <c r="D11" s="198"/>
      <c r="E11" s="198"/>
      <c r="F11" s="198"/>
      <c r="G11" s="198"/>
      <c r="H11" s="198"/>
      <c r="I11" s="198"/>
      <c r="J11" s="214"/>
    </row>
    <row r="12" spans="1:10" ht="14.4" thickBot="1" x14ac:dyDescent="0.3">
      <c r="A12" s="215" t="s">
        <v>1290</v>
      </c>
      <c r="B12" s="225"/>
      <c r="C12" s="225"/>
      <c r="D12" s="225"/>
      <c r="E12" s="225"/>
      <c r="F12" s="225"/>
      <c r="G12" s="225"/>
      <c r="H12" s="225"/>
      <c r="I12" s="225"/>
      <c r="J12" s="226"/>
    </row>
    <row r="13" spans="1:10" x14ac:dyDescent="0.25">
      <c r="A13" s="222" t="s">
        <v>12</v>
      </c>
      <c r="B13" s="222"/>
      <c r="C13" s="222"/>
      <c r="D13" s="222" t="s">
        <v>14</v>
      </c>
      <c r="E13" s="222"/>
      <c r="F13" s="216"/>
      <c r="G13" s="216"/>
      <c r="H13" s="223"/>
      <c r="I13" s="222"/>
      <c r="J13" s="224">
        <v>232240.97</v>
      </c>
    </row>
    <row r="14" spans="1:10" x14ac:dyDescent="0.25">
      <c r="A14" s="171" t="s">
        <v>16</v>
      </c>
      <c r="B14" s="171"/>
      <c r="C14" s="171"/>
      <c r="D14" s="171" t="s">
        <v>17</v>
      </c>
      <c r="E14" s="171"/>
      <c r="F14" s="160"/>
      <c r="G14" s="160"/>
      <c r="H14" s="172"/>
      <c r="I14" s="171"/>
      <c r="J14" s="173">
        <v>130089.07</v>
      </c>
    </row>
    <row r="15" spans="1:10" x14ac:dyDescent="0.25">
      <c r="A15" s="168" t="s">
        <v>18</v>
      </c>
      <c r="B15" s="170" t="s">
        <v>3</v>
      </c>
      <c r="C15" s="168" t="s">
        <v>4</v>
      </c>
      <c r="D15" s="168" t="s">
        <v>5</v>
      </c>
      <c r="E15" s="161" t="s">
        <v>1291</v>
      </c>
      <c r="F15" s="161"/>
      <c r="G15" s="169" t="s">
        <v>6</v>
      </c>
      <c r="H15" s="170" t="s">
        <v>7</v>
      </c>
      <c r="I15" s="170" t="s">
        <v>8</v>
      </c>
      <c r="J15" s="170" t="s">
        <v>10</v>
      </c>
    </row>
    <row r="16" spans="1:10" x14ac:dyDescent="0.25">
      <c r="A16" s="174" t="s">
        <v>1292</v>
      </c>
      <c r="B16" s="176" t="s">
        <v>19</v>
      </c>
      <c r="C16" s="174" t="s">
        <v>20</v>
      </c>
      <c r="D16" s="174" t="s">
        <v>21</v>
      </c>
      <c r="E16" s="162" t="s">
        <v>1293</v>
      </c>
      <c r="F16" s="162"/>
      <c r="G16" s="175" t="s">
        <v>22</v>
      </c>
      <c r="H16" s="178">
        <v>1</v>
      </c>
      <c r="I16" s="177">
        <v>984.67</v>
      </c>
      <c r="J16" s="177">
        <v>984.67</v>
      </c>
    </row>
    <row r="17" spans="1:10" ht="26.4" x14ac:dyDescent="0.25">
      <c r="A17" s="180" t="s">
        <v>1294</v>
      </c>
      <c r="B17" s="182" t="s">
        <v>1295</v>
      </c>
      <c r="C17" s="180" t="s">
        <v>36</v>
      </c>
      <c r="D17" s="180" t="s">
        <v>1296</v>
      </c>
      <c r="E17" s="163" t="s">
        <v>1297</v>
      </c>
      <c r="F17" s="163"/>
      <c r="G17" s="181" t="s">
        <v>1298</v>
      </c>
      <c r="H17" s="184">
        <v>1.32</v>
      </c>
      <c r="I17" s="183">
        <v>25.7</v>
      </c>
      <c r="J17" s="183">
        <v>33.92</v>
      </c>
    </row>
    <row r="18" spans="1:10" ht="26.4" x14ac:dyDescent="0.25">
      <c r="A18" s="180" t="s">
        <v>1294</v>
      </c>
      <c r="B18" s="182" t="s">
        <v>1299</v>
      </c>
      <c r="C18" s="180" t="s">
        <v>36</v>
      </c>
      <c r="D18" s="180" t="s">
        <v>1300</v>
      </c>
      <c r="E18" s="163" t="s">
        <v>1297</v>
      </c>
      <c r="F18" s="163"/>
      <c r="G18" s="181" t="s">
        <v>1298</v>
      </c>
      <c r="H18" s="184">
        <v>0.99</v>
      </c>
      <c r="I18" s="183">
        <v>30.42</v>
      </c>
      <c r="J18" s="183">
        <v>30.11</v>
      </c>
    </row>
    <row r="19" spans="1:10" ht="26.4" x14ac:dyDescent="0.25">
      <c r="A19" s="180" t="s">
        <v>1294</v>
      </c>
      <c r="B19" s="182" t="s">
        <v>1301</v>
      </c>
      <c r="C19" s="180" t="s">
        <v>36</v>
      </c>
      <c r="D19" s="180" t="s">
        <v>1302</v>
      </c>
      <c r="E19" s="163" t="s">
        <v>1297</v>
      </c>
      <c r="F19" s="163"/>
      <c r="G19" s="181" t="s">
        <v>1298</v>
      </c>
      <c r="H19" s="184">
        <v>1.32</v>
      </c>
      <c r="I19" s="183">
        <v>24.25</v>
      </c>
      <c r="J19" s="183">
        <v>32.01</v>
      </c>
    </row>
    <row r="20" spans="1:10" ht="39.6" x14ac:dyDescent="0.25">
      <c r="A20" s="185" t="s">
        <v>1303</v>
      </c>
      <c r="B20" s="187" t="s">
        <v>1304</v>
      </c>
      <c r="C20" s="185" t="s">
        <v>1305</v>
      </c>
      <c r="D20" s="185" t="s">
        <v>1306</v>
      </c>
      <c r="E20" s="164" t="s">
        <v>1307</v>
      </c>
      <c r="F20" s="164"/>
      <c r="G20" s="186" t="s">
        <v>1308</v>
      </c>
      <c r="H20" s="189">
        <v>1</v>
      </c>
      <c r="I20" s="188">
        <v>888.63</v>
      </c>
      <c r="J20" s="188">
        <v>888.63</v>
      </c>
    </row>
    <row r="21" spans="1:10" x14ac:dyDescent="0.25">
      <c r="A21" s="196"/>
      <c r="B21" s="196"/>
      <c r="C21" s="196"/>
      <c r="D21" s="196"/>
      <c r="E21" s="196" t="s">
        <v>1309</v>
      </c>
      <c r="F21" s="197">
        <v>33</v>
      </c>
      <c r="G21" s="196" t="s">
        <v>1310</v>
      </c>
      <c r="H21" s="197">
        <v>37.57</v>
      </c>
      <c r="I21" s="196" t="s">
        <v>1311</v>
      </c>
      <c r="J21" s="197">
        <v>70.569999999999993</v>
      </c>
    </row>
    <row r="22" spans="1:10" x14ac:dyDescent="0.25">
      <c r="A22" s="196"/>
      <c r="B22" s="196"/>
      <c r="C22" s="196"/>
      <c r="D22" s="196"/>
      <c r="E22" s="196" t="s">
        <v>1312</v>
      </c>
      <c r="F22" s="197">
        <v>201.85</v>
      </c>
      <c r="G22" s="196"/>
      <c r="H22" s="165" t="s">
        <v>1313</v>
      </c>
      <c r="I22" s="165"/>
      <c r="J22" s="197">
        <v>1186.52</v>
      </c>
    </row>
    <row r="23" spans="1:10" ht="14.4" thickBot="1" x14ac:dyDescent="0.3">
      <c r="A23" s="191"/>
      <c r="B23" s="191"/>
      <c r="C23" s="191"/>
      <c r="D23" s="191"/>
      <c r="E23" s="191"/>
      <c r="F23" s="191"/>
      <c r="G23" s="191" t="s">
        <v>1314</v>
      </c>
      <c r="H23" s="193" t="s">
        <v>1315</v>
      </c>
      <c r="I23" s="191" t="s">
        <v>1316</v>
      </c>
      <c r="J23" s="192">
        <v>14238.24</v>
      </c>
    </row>
    <row r="24" spans="1:10" ht="14.4" thickTop="1" x14ac:dyDescent="0.25">
      <c r="A24" s="179"/>
      <c r="B24" s="179"/>
      <c r="C24" s="179"/>
      <c r="D24" s="179"/>
      <c r="E24" s="179"/>
      <c r="F24" s="179"/>
      <c r="G24" s="179"/>
      <c r="H24" s="179"/>
      <c r="I24" s="179"/>
      <c r="J24" s="179"/>
    </row>
    <row r="25" spans="1:10" x14ac:dyDescent="0.25">
      <c r="A25" s="168" t="s">
        <v>23</v>
      </c>
      <c r="B25" s="170" t="s">
        <v>3</v>
      </c>
      <c r="C25" s="168" t="s">
        <v>4</v>
      </c>
      <c r="D25" s="168" t="s">
        <v>5</v>
      </c>
      <c r="E25" s="161" t="s">
        <v>1291</v>
      </c>
      <c r="F25" s="161"/>
      <c r="G25" s="169" t="s">
        <v>6</v>
      </c>
      <c r="H25" s="170" t="s">
        <v>7</v>
      </c>
      <c r="I25" s="170" t="s">
        <v>8</v>
      </c>
      <c r="J25" s="170" t="s">
        <v>10</v>
      </c>
    </row>
    <row r="26" spans="1:10" ht="39.6" x14ac:dyDescent="0.25">
      <c r="A26" s="174" t="s">
        <v>1292</v>
      </c>
      <c r="B26" s="176" t="s">
        <v>24</v>
      </c>
      <c r="C26" s="174" t="s">
        <v>20</v>
      </c>
      <c r="D26" s="174" t="s">
        <v>25</v>
      </c>
      <c r="E26" s="162" t="s">
        <v>1293</v>
      </c>
      <c r="F26" s="162"/>
      <c r="G26" s="175" t="s">
        <v>26</v>
      </c>
      <c r="H26" s="178">
        <v>1</v>
      </c>
      <c r="I26" s="177">
        <v>257.13</v>
      </c>
      <c r="J26" s="177">
        <v>257.13</v>
      </c>
    </row>
    <row r="27" spans="1:10" ht="39.6" x14ac:dyDescent="0.25">
      <c r="A27" s="180" t="s">
        <v>1294</v>
      </c>
      <c r="B27" s="182" t="s">
        <v>1317</v>
      </c>
      <c r="C27" s="180" t="s">
        <v>36</v>
      </c>
      <c r="D27" s="180" t="s">
        <v>1318</v>
      </c>
      <c r="E27" s="163" t="s">
        <v>1319</v>
      </c>
      <c r="F27" s="163"/>
      <c r="G27" s="181" t="s">
        <v>26</v>
      </c>
      <c r="H27" s="184">
        <v>1</v>
      </c>
      <c r="I27" s="183">
        <v>3.68</v>
      </c>
      <c r="J27" s="183">
        <v>3.68</v>
      </c>
    </row>
    <row r="28" spans="1:10" ht="26.4" x14ac:dyDescent="0.25">
      <c r="A28" s="180" t="s">
        <v>1294</v>
      </c>
      <c r="B28" s="182" t="s">
        <v>1320</v>
      </c>
      <c r="C28" s="180" t="s">
        <v>36</v>
      </c>
      <c r="D28" s="180" t="s">
        <v>1321</v>
      </c>
      <c r="E28" s="163" t="s">
        <v>1322</v>
      </c>
      <c r="F28" s="163"/>
      <c r="G28" s="181" t="s">
        <v>26</v>
      </c>
      <c r="H28" s="184">
        <v>1</v>
      </c>
      <c r="I28" s="183">
        <v>85.75</v>
      </c>
      <c r="J28" s="183">
        <v>85.75</v>
      </c>
    </row>
    <row r="29" spans="1:10" ht="52.8" x14ac:dyDescent="0.25">
      <c r="A29" s="180" t="s">
        <v>1294</v>
      </c>
      <c r="B29" s="182" t="s">
        <v>262</v>
      </c>
      <c r="C29" s="180" t="s">
        <v>36</v>
      </c>
      <c r="D29" s="180" t="s">
        <v>263</v>
      </c>
      <c r="E29" s="163" t="s">
        <v>1323</v>
      </c>
      <c r="F29" s="163"/>
      <c r="G29" s="181" t="s">
        <v>26</v>
      </c>
      <c r="H29" s="184">
        <v>1</v>
      </c>
      <c r="I29" s="183">
        <v>54.57</v>
      </c>
      <c r="J29" s="183">
        <v>54.57</v>
      </c>
    </row>
    <row r="30" spans="1:10" ht="52.8" x14ac:dyDescent="0.25">
      <c r="A30" s="180" t="s">
        <v>1294</v>
      </c>
      <c r="B30" s="182" t="s">
        <v>1324</v>
      </c>
      <c r="C30" s="180" t="s">
        <v>36</v>
      </c>
      <c r="D30" s="180" t="s">
        <v>1325</v>
      </c>
      <c r="E30" s="163" t="s">
        <v>1326</v>
      </c>
      <c r="F30" s="163"/>
      <c r="G30" s="181" t="s">
        <v>38</v>
      </c>
      <c r="H30" s="184">
        <v>0.03</v>
      </c>
      <c r="I30" s="183">
        <v>2866.02</v>
      </c>
      <c r="J30" s="183">
        <v>85.98</v>
      </c>
    </row>
    <row r="31" spans="1:10" ht="66" x14ac:dyDescent="0.25">
      <c r="A31" s="180" t="s">
        <v>1294</v>
      </c>
      <c r="B31" s="182" t="s">
        <v>1327</v>
      </c>
      <c r="C31" s="180" t="s">
        <v>36</v>
      </c>
      <c r="D31" s="180" t="s">
        <v>1328</v>
      </c>
      <c r="E31" s="163" t="s">
        <v>1326</v>
      </c>
      <c r="F31" s="163"/>
      <c r="G31" s="181" t="s">
        <v>26</v>
      </c>
      <c r="H31" s="184">
        <v>1</v>
      </c>
      <c r="I31" s="183">
        <v>27.15</v>
      </c>
      <c r="J31" s="183">
        <v>27.15</v>
      </c>
    </row>
    <row r="32" spans="1:10" x14ac:dyDescent="0.25">
      <c r="A32" s="196"/>
      <c r="B32" s="196"/>
      <c r="C32" s="196"/>
      <c r="D32" s="196"/>
      <c r="E32" s="196" t="s">
        <v>1309</v>
      </c>
      <c r="F32" s="197">
        <v>20.46</v>
      </c>
      <c r="G32" s="196" t="s">
        <v>1310</v>
      </c>
      <c r="H32" s="197">
        <v>23.31</v>
      </c>
      <c r="I32" s="196" t="s">
        <v>1311</v>
      </c>
      <c r="J32" s="197">
        <v>43.77</v>
      </c>
    </row>
    <row r="33" spans="1:10" x14ac:dyDescent="0.25">
      <c r="A33" s="196"/>
      <c r="B33" s="196"/>
      <c r="C33" s="196"/>
      <c r="D33" s="196"/>
      <c r="E33" s="196" t="s">
        <v>1312</v>
      </c>
      <c r="F33" s="197">
        <v>52.71</v>
      </c>
      <c r="G33" s="196"/>
      <c r="H33" s="165" t="s">
        <v>1313</v>
      </c>
      <c r="I33" s="165"/>
      <c r="J33" s="197">
        <v>309.83999999999997</v>
      </c>
    </row>
    <row r="34" spans="1:10" ht="14.4" thickBot="1" x14ac:dyDescent="0.3">
      <c r="A34" s="191"/>
      <c r="B34" s="191"/>
      <c r="C34" s="191"/>
      <c r="D34" s="191"/>
      <c r="E34" s="191"/>
      <c r="F34" s="191"/>
      <c r="G34" s="191" t="s">
        <v>1314</v>
      </c>
      <c r="H34" s="193" t="s">
        <v>1329</v>
      </c>
      <c r="I34" s="191" t="s">
        <v>1316</v>
      </c>
      <c r="J34" s="192">
        <v>4957.4399999999996</v>
      </c>
    </row>
    <row r="35" spans="1:10" ht="14.4" thickTop="1" x14ac:dyDescent="0.25">
      <c r="A35" s="179"/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x14ac:dyDescent="0.25">
      <c r="A36" s="168" t="s">
        <v>27</v>
      </c>
      <c r="B36" s="170" t="s">
        <v>3</v>
      </c>
      <c r="C36" s="168" t="s">
        <v>4</v>
      </c>
      <c r="D36" s="168" t="s">
        <v>5</v>
      </c>
      <c r="E36" s="161" t="s">
        <v>1291</v>
      </c>
      <c r="F36" s="161"/>
      <c r="G36" s="169" t="s">
        <v>6</v>
      </c>
      <c r="H36" s="170" t="s">
        <v>7</v>
      </c>
      <c r="I36" s="170" t="s">
        <v>8</v>
      </c>
      <c r="J36" s="170" t="s">
        <v>10</v>
      </c>
    </row>
    <row r="37" spans="1:10" ht="26.4" x14ac:dyDescent="0.25">
      <c r="A37" s="174" t="s">
        <v>1292</v>
      </c>
      <c r="B37" s="176" t="s">
        <v>28</v>
      </c>
      <c r="C37" s="174" t="s">
        <v>20</v>
      </c>
      <c r="D37" s="174" t="s">
        <v>29</v>
      </c>
      <c r="E37" s="162" t="s">
        <v>1293</v>
      </c>
      <c r="F37" s="162"/>
      <c r="G37" s="175" t="s">
        <v>30</v>
      </c>
      <c r="H37" s="178">
        <v>1</v>
      </c>
      <c r="I37" s="177">
        <v>1054.51</v>
      </c>
      <c r="J37" s="177">
        <v>1054.51</v>
      </c>
    </row>
    <row r="38" spans="1:10" ht="39.6" x14ac:dyDescent="0.25">
      <c r="A38" s="185" t="s">
        <v>1303</v>
      </c>
      <c r="B38" s="187" t="s">
        <v>1330</v>
      </c>
      <c r="C38" s="185" t="s">
        <v>36</v>
      </c>
      <c r="D38" s="185" t="s">
        <v>1331</v>
      </c>
      <c r="E38" s="164" t="s">
        <v>1332</v>
      </c>
      <c r="F38" s="164"/>
      <c r="G38" s="186" t="s">
        <v>60</v>
      </c>
      <c r="H38" s="189">
        <v>1</v>
      </c>
      <c r="I38" s="188">
        <v>1054.51</v>
      </c>
      <c r="J38" s="188">
        <v>1054.51</v>
      </c>
    </row>
    <row r="39" spans="1:10" x14ac:dyDescent="0.25">
      <c r="A39" s="196"/>
      <c r="B39" s="196"/>
      <c r="C39" s="196"/>
      <c r="D39" s="196"/>
      <c r="E39" s="196" t="s">
        <v>1309</v>
      </c>
      <c r="F39" s="197">
        <v>0</v>
      </c>
      <c r="G39" s="196" t="s">
        <v>1310</v>
      </c>
      <c r="H39" s="197">
        <v>0</v>
      </c>
      <c r="I39" s="196" t="s">
        <v>1311</v>
      </c>
      <c r="J39" s="197">
        <v>0</v>
      </c>
    </row>
    <row r="40" spans="1:10" x14ac:dyDescent="0.25">
      <c r="A40" s="196"/>
      <c r="B40" s="196"/>
      <c r="C40" s="196"/>
      <c r="D40" s="196"/>
      <c r="E40" s="196" t="s">
        <v>1312</v>
      </c>
      <c r="F40" s="197">
        <v>216.17</v>
      </c>
      <c r="G40" s="196"/>
      <c r="H40" s="165" t="s">
        <v>1313</v>
      </c>
      <c r="I40" s="165"/>
      <c r="J40" s="197">
        <v>1270.68</v>
      </c>
    </row>
    <row r="41" spans="1:10" ht="14.4" thickBot="1" x14ac:dyDescent="0.3">
      <c r="A41" s="191"/>
      <c r="B41" s="191"/>
      <c r="C41" s="191"/>
      <c r="D41" s="191"/>
      <c r="E41" s="191"/>
      <c r="F41" s="191"/>
      <c r="G41" s="191" t="s">
        <v>1314</v>
      </c>
      <c r="H41" s="193" t="s">
        <v>1315</v>
      </c>
      <c r="I41" s="191" t="s">
        <v>1316</v>
      </c>
      <c r="J41" s="192">
        <v>15248.16</v>
      </c>
    </row>
    <row r="42" spans="1:10" ht="14.4" thickTop="1" x14ac:dyDescent="0.25">
      <c r="A42" s="179"/>
      <c r="B42" s="179"/>
      <c r="C42" s="179"/>
      <c r="D42" s="179"/>
      <c r="E42" s="179"/>
      <c r="F42" s="179"/>
      <c r="G42" s="179"/>
      <c r="H42" s="179"/>
      <c r="I42" s="179"/>
      <c r="J42" s="179"/>
    </row>
    <row r="43" spans="1:10" x14ac:dyDescent="0.25">
      <c r="A43" s="168" t="s">
        <v>31</v>
      </c>
      <c r="B43" s="170" t="s">
        <v>3</v>
      </c>
      <c r="C43" s="168" t="s">
        <v>4</v>
      </c>
      <c r="D43" s="168" t="s">
        <v>5</v>
      </c>
      <c r="E43" s="161" t="s">
        <v>1291</v>
      </c>
      <c r="F43" s="161"/>
      <c r="G43" s="169" t="s">
        <v>6</v>
      </c>
      <c r="H43" s="170" t="s">
        <v>7</v>
      </c>
      <c r="I43" s="170" t="s">
        <v>8</v>
      </c>
      <c r="J43" s="170" t="s">
        <v>10</v>
      </c>
    </row>
    <row r="44" spans="1:10" x14ac:dyDescent="0.25">
      <c r="A44" s="174" t="s">
        <v>1292</v>
      </c>
      <c r="B44" s="176" t="s">
        <v>32</v>
      </c>
      <c r="C44" s="174" t="s">
        <v>20</v>
      </c>
      <c r="D44" s="174" t="s">
        <v>33</v>
      </c>
      <c r="E44" s="162" t="s">
        <v>1293</v>
      </c>
      <c r="F44" s="162"/>
      <c r="G44" s="175" t="s">
        <v>26</v>
      </c>
      <c r="H44" s="178">
        <v>1</v>
      </c>
      <c r="I44" s="177">
        <v>1169.08</v>
      </c>
      <c r="J44" s="177">
        <v>1169.08</v>
      </c>
    </row>
    <row r="45" spans="1:10" ht="26.4" x14ac:dyDescent="0.25">
      <c r="A45" s="180" t="s">
        <v>1294</v>
      </c>
      <c r="B45" s="182" t="s">
        <v>1333</v>
      </c>
      <c r="C45" s="180" t="s">
        <v>36</v>
      </c>
      <c r="D45" s="180" t="s">
        <v>1334</v>
      </c>
      <c r="E45" s="163" t="s">
        <v>1297</v>
      </c>
      <c r="F45" s="163"/>
      <c r="G45" s="181" t="s">
        <v>1298</v>
      </c>
      <c r="H45" s="184">
        <v>12.074999999999999</v>
      </c>
      <c r="I45" s="183">
        <v>24.84</v>
      </c>
      <c r="J45" s="183">
        <v>299.94</v>
      </c>
    </row>
    <row r="46" spans="1:10" ht="26.4" x14ac:dyDescent="0.25">
      <c r="A46" s="180" t="s">
        <v>1294</v>
      </c>
      <c r="B46" s="182" t="s">
        <v>1335</v>
      </c>
      <c r="C46" s="180" t="s">
        <v>36</v>
      </c>
      <c r="D46" s="180" t="s">
        <v>1336</v>
      </c>
      <c r="E46" s="163" t="s">
        <v>1297</v>
      </c>
      <c r="F46" s="163"/>
      <c r="G46" s="181" t="s">
        <v>1298</v>
      </c>
      <c r="H46" s="184">
        <v>8.4190000000000005</v>
      </c>
      <c r="I46" s="183">
        <v>29.38</v>
      </c>
      <c r="J46" s="183">
        <v>247.35</v>
      </c>
    </row>
    <row r="47" spans="1:10" ht="26.4" x14ac:dyDescent="0.25">
      <c r="A47" s="180" t="s">
        <v>1294</v>
      </c>
      <c r="B47" s="182" t="s">
        <v>1301</v>
      </c>
      <c r="C47" s="180" t="s">
        <v>36</v>
      </c>
      <c r="D47" s="180" t="s">
        <v>1302</v>
      </c>
      <c r="E47" s="163" t="s">
        <v>1297</v>
      </c>
      <c r="F47" s="163"/>
      <c r="G47" s="181" t="s">
        <v>1298</v>
      </c>
      <c r="H47" s="184">
        <v>13.053000000000001</v>
      </c>
      <c r="I47" s="183">
        <v>24.25</v>
      </c>
      <c r="J47" s="183">
        <v>316.52999999999997</v>
      </c>
    </row>
    <row r="48" spans="1:10" ht="26.4" x14ac:dyDescent="0.25">
      <c r="A48" s="185" t="s">
        <v>1303</v>
      </c>
      <c r="B48" s="187" t="s">
        <v>1337</v>
      </c>
      <c r="C48" s="185" t="s">
        <v>36</v>
      </c>
      <c r="D48" s="185" t="s">
        <v>1338</v>
      </c>
      <c r="E48" s="164" t="s">
        <v>1307</v>
      </c>
      <c r="F48" s="164"/>
      <c r="G48" s="186" t="s">
        <v>77</v>
      </c>
      <c r="H48" s="189">
        <v>10.119999999999999</v>
      </c>
      <c r="I48" s="188">
        <v>10.96</v>
      </c>
      <c r="J48" s="188">
        <v>110.91</v>
      </c>
    </row>
    <row r="49" spans="1:10" x14ac:dyDescent="0.25">
      <c r="A49" s="185" t="s">
        <v>1303</v>
      </c>
      <c r="B49" s="187" t="s">
        <v>1339</v>
      </c>
      <c r="C49" s="185" t="s">
        <v>36</v>
      </c>
      <c r="D49" s="185" t="s">
        <v>1340</v>
      </c>
      <c r="E49" s="164" t="s">
        <v>1307</v>
      </c>
      <c r="F49" s="164"/>
      <c r="G49" s="186" t="s">
        <v>93</v>
      </c>
      <c r="H49" s="189">
        <v>0.42099999999999999</v>
      </c>
      <c r="I49" s="188">
        <v>16.23</v>
      </c>
      <c r="J49" s="188">
        <v>6.83</v>
      </c>
    </row>
    <row r="50" spans="1:10" ht="26.4" x14ac:dyDescent="0.25">
      <c r="A50" s="185" t="s">
        <v>1303</v>
      </c>
      <c r="B50" s="187" t="s">
        <v>1341</v>
      </c>
      <c r="C50" s="185" t="s">
        <v>36</v>
      </c>
      <c r="D50" s="185" t="s">
        <v>1342</v>
      </c>
      <c r="E50" s="164" t="s">
        <v>1307</v>
      </c>
      <c r="F50" s="164"/>
      <c r="G50" s="186" t="s">
        <v>38</v>
      </c>
      <c r="H50" s="189">
        <v>0.48</v>
      </c>
      <c r="I50" s="188">
        <v>24.21</v>
      </c>
      <c r="J50" s="188">
        <v>11.62</v>
      </c>
    </row>
    <row r="51" spans="1:10" x14ac:dyDescent="0.25">
      <c r="A51" s="185" t="s">
        <v>1303</v>
      </c>
      <c r="B51" s="187" t="s">
        <v>1343</v>
      </c>
      <c r="C51" s="185" t="s">
        <v>36</v>
      </c>
      <c r="D51" s="185" t="s">
        <v>1344</v>
      </c>
      <c r="E51" s="164" t="s">
        <v>1307</v>
      </c>
      <c r="F51" s="164"/>
      <c r="G51" s="186" t="s">
        <v>93</v>
      </c>
      <c r="H51" s="189">
        <v>1.68</v>
      </c>
      <c r="I51" s="188">
        <v>16.22</v>
      </c>
      <c r="J51" s="188">
        <v>27.24</v>
      </c>
    </row>
    <row r="52" spans="1:10" ht="39.6" x14ac:dyDescent="0.25">
      <c r="A52" s="185" t="s">
        <v>1303</v>
      </c>
      <c r="B52" s="187" t="s">
        <v>1345</v>
      </c>
      <c r="C52" s="185" t="s">
        <v>36</v>
      </c>
      <c r="D52" s="185" t="s">
        <v>1346</v>
      </c>
      <c r="E52" s="164" t="s">
        <v>1307</v>
      </c>
      <c r="F52" s="164"/>
      <c r="G52" s="186" t="s">
        <v>77</v>
      </c>
      <c r="H52" s="189">
        <v>6.26</v>
      </c>
      <c r="I52" s="188">
        <v>17.59</v>
      </c>
      <c r="J52" s="188">
        <v>110.11</v>
      </c>
    </row>
    <row r="53" spans="1:10" ht="26.4" x14ac:dyDescent="0.25">
      <c r="A53" s="185" t="s">
        <v>1303</v>
      </c>
      <c r="B53" s="187" t="s">
        <v>1347</v>
      </c>
      <c r="C53" s="185" t="s">
        <v>36</v>
      </c>
      <c r="D53" s="185" t="s">
        <v>1348</v>
      </c>
      <c r="E53" s="164" t="s">
        <v>1307</v>
      </c>
      <c r="F53" s="164"/>
      <c r="G53" s="186" t="s">
        <v>26</v>
      </c>
      <c r="H53" s="189">
        <v>0.84</v>
      </c>
      <c r="I53" s="188">
        <v>23.22</v>
      </c>
      <c r="J53" s="188">
        <v>19.5</v>
      </c>
    </row>
    <row r="54" spans="1:10" ht="26.4" x14ac:dyDescent="0.25">
      <c r="A54" s="185" t="s">
        <v>1303</v>
      </c>
      <c r="B54" s="187" t="s">
        <v>1349</v>
      </c>
      <c r="C54" s="185" t="s">
        <v>36</v>
      </c>
      <c r="D54" s="185" t="s">
        <v>1350</v>
      </c>
      <c r="E54" s="164" t="s">
        <v>1307</v>
      </c>
      <c r="F54" s="164"/>
      <c r="G54" s="186" t="s">
        <v>77</v>
      </c>
      <c r="H54" s="189">
        <v>4.9489999999999998</v>
      </c>
      <c r="I54" s="188">
        <v>3.85</v>
      </c>
      <c r="J54" s="188">
        <v>19.05</v>
      </c>
    </row>
    <row r="55" spans="1:10" x14ac:dyDescent="0.25">
      <c r="A55" s="196"/>
      <c r="B55" s="196"/>
      <c r="C55" s="196"/>
      <c r="D55" s="196"/>
      <c r="E55" s="196" t="s">
        <v>1309</v>
      </c>
      <c r="F55" s="197">
        <v>298.27</v>
      </c>
      <c r="G55" s="196" t="s">
        <v>1310</v>
      </c>
      <c r="H55" s="197">
        <v>339.56</v>
      </c>
      <c r="I55" s="196" t="s">
        <v>1311</v>
      </c>
      <c r="J55" s="197">
        <v>637.83000000000004</v>
      </c>
    </row>
    <row r="56" spans="1:10" x14ac:dyDescent="0.25">
      <c r="A56" s="196"/>
      <c r="B56" s="196"/>
      <c r="C56" s="196"/>
      <c r="D56" s="196"/>
      <c r="E56" s="196" t="s">
        <v>1312</v>
      </c>
      <c r="F56" s="197">
        <v>239.66</v>
      </c>
      <c r="G56" s="196"/>
      <c r="H56" s="165" t="s">
        <v>1313</v>
      </c>
      <c r="I56" s="165"/>
      <c r="J56" s="197">
        <v>1408.74</v>
      </c>
    </row>
    <row r="57" spans="1:10" ht="14.4" thickBot="1" x14ac:dyDescent="0.3">
      <c r="A57" s="191"/>
      <c r="B57" s="191"/>
      <c r="C57" s="191"/>
      <c r="D57" s="191"/>
      <c r="E57" s="191"/>
      <c r="F57" s="191"/>
      <c r="G57" s="191" t="s">
        <v>1314</v>
      </c>
      <c r="H57" s="193" t="s">
        <v>1351</v>
      </c>
      <c r="I57" s="191" t="s">
        <v>1316</v>
      </c>
      <c r="J57" s="192">
        <v>28174.799999999999</v>
      </c>
    </row>
    <row r="58" spans="1:10" ht="14.4" thickTop="1" x14ac:dyDescent="0.25">
      <c r="A58" s="179"/>
      <c r="B58" s="179"/>
      <c r="C58" s="179"/>
      <c r="D58" s="179"/>
      <c r="E58" s="179"/>
      <c r="F58" s="179"/>
      <c r="G58" s="179"/>
      <c r="H58" s="179"/>
      <c r="I58" s="179"/>
      <c r="J58" s="179"/>
    </row>
    <row r="59" spans="1:10" x14ac:dyDescent="0.25">
      <c r="A59" s="168" t="s">
        <v>34</v>
      </c>
      <c r="B59" s="170" t="s">
        <v>3</v>
      </c>
      <c r="C59" s="168" t="s">
        <v>4</v>
      </c>
      <c r="D59" s="168" t="s">
        <v>5</v>
      </c>
      <c r="E59" s="161" t="s">
        <v>1291</v>
      </c>
      <c r="F59" s="161"/>
      <c r="G59" s="169" t="s">
        <v>6</v>
      </c>
      <c r="H59" s="170" t="s">
        <v>7</v>
      </c>
      <c r="I59" s="170" t="s">
        <v>8</v>
      </c>
      <c r="J59" s="170" t="s">
        <v>10</v>
      </c>
    </row>
    <row r="60" spans="1:10" ht="39.6" x14ac:dyDescent="0.25">
      <c r="A60" s="174" t="s">
        <v>1292</v>
      </c>
      <c r="B60" s="176" t="s">
        <v>35</v>
      </c>
      <c r="C60" s="174" t="s">
        <v>36</v>
      </c>
      <c r="D60" s="174" t="s">
        <v>37</v>
      </c>
      <c r="E60" s="162" t="s">
        <v>1352</v>
      </c>
      <c r="F60" s="162"/>
      <c r="G60" s="175" t="s">
        <v>38</v>
      </c>
      <c r="H60" s="178">
        <v>1</v>
      </c>
      <c r="I60" s="177">
        <v>708.87</v>
      </c>
      <c r="J60" s="177">
        <v>708.87</v>
      </c>
    </row>
    <row r="61" spans="1:10" ht="26.4" x14ac:dyDescent="0.25">
      <c r="A61" s="180" t="s">
        <v>1294</v>
      </c>
      <c r="B61" s="182" t="s">
        <v>1353</v>
      </c>
      <c r="C61" s="180" t="s">
        <v>36</v>
      </c>
      <c r="D61" s="180" t="s">
        <v>1354</v>
      </c>
      <c r="E61" s="163" t="s">
        <v>1297</v>
      </c>
      <c r="F61" s="163"/>
      <c r="G61" s="181" t="s">
        <v>1298</v>
      </c>
      <c r="H61" s="184">
        <v>1.6420999999999999</v>
      </c>
      <c r="I61" s="183">
        <v>24.83</v>
      </c>
      <c r="J61" s="183">
        <v>40.770000000000003</v>
      </c>
    </row>
    <row r="62" spans="1:10" ht="26.4" x14ac:dyDescent="0.25">
      <c r="A62" s="180" t="s">
        <v>1294</v>
      </c>
      <c r="B62" s="182" t="s">
        <v>1355</v>
      </c>
      <c r="C62" s="180" t="s">
        <v>36</v>
      </c>
      <c r="D62" s="180" t="s">
        <v>1356</v>
      </c>
      <c r="E62" s="163" t="s">
        <v>1297</v>
      </c>
      <c r="F62" s="163"/>
      <c r="G62" s="181" t="s">
        <v>1298</v>
      </c>
      <c r="H62" s="184">
        <v>1.6420999999999999</v>
      </c>
      <c r="I62" s="183">
        <v>29.46</v>
      </c>
      <c r="J62" s="183">
        <v>48.37</v>
      </c>
    </row>
    <row r="63" spans="1:10" x14ac:dyDescent="0.25">
      <c r="A63" s="185" t="s">
        <v>1303</v>
      </c>
      <c r="B63" s="187" t="s">
        <v>1357</v>
      </c>
      <c r="C63" s="185" t="s">
        <v>36</v>
      </c>
      <c r="D63" s="185" t="s">
        <v>1358</v>
      </c>
      <c r="E63" s="164" t="s">
        <v>1307</v>
      </c>
      <c r="F63" s="164"/>
      <c r="G63" s="186" t="s">
        <v>38</v>
      </c>
      <c r="H63" s="189">
        <v>2</v>
      </c>
      <c r="I63" s="188">
        <v>36.22</v>
      </c>
      <c r="J63" s="188">
        <v>72.44</v>
      </c>
    </row>
    <row r="64" spans="1:10" x14ac:dyDescent="0.25">
      <c r="A64" s="185" t="s">
        <v>1303</v>
      </c>
      <c r="B64" s="187" t="s">
        <v>1359</v>
      </c>
      <c r="C64" s="185" t="s">
        <v>36</v>
      </c>
      <c r="D64" s="185" t="s">
        <v>1360</v>
      </c>
      <c r="E64" s="164" t="s">
        <v>1307</v>
      </c>
      <c r="F64" s="164"/>
      <c r="G64" s="186" t="s">
        <v>77</v>
      </c>
      <c r="H64" s="189">
        <v>0.94440000000000002</v>
      </c>
      <c r="I64" s="188">
        <v>105.41</v>
      </c>
      <c r="J64" s="188">
        <v>99.54</v>
      </c>
    </row>
    <row r="65" spans="1:10" x14ac:dyDescent="0.25">
      <c r="A65" s="185" t="s">
        <v>1303</v>
      </c>
      <c r="B65" s="187" t="s">
        <v>1361</v>
      </c>
      <c r="C65" s="185" t="s">
        <v>36</v>
      </c>
      <c r="D65" s="185" t="s">
        <v>1362</v>
      </c>
      <c r="E65" s="164" t="s">
        <v>1307</v>
      </c>
      <c r="F65" s="164"/>
      <c r="G65" s="186" t="s">
        <v>38</v>
      </c>
      <c r="H65" s="189">
        <v>2</v>
      </c>
      <c r="I65" s="188">
        <v>82.82</v>
      </c>
      <c r="J65" s="188">
        <v>165.64</v>
      </c>
    </row>
    <row r="66" spans="1:10" x14ac:dyDescent="0.25">
      <c r="A66" s="185" t="s">
        <v>1303</v>
      </c>
      <c r="B66" s="187" t="s">
        <v>1363</v>
      </c>
      <c r="C66" s="185" t="s">
        <v>36</v>
      </c>
      <c r="D66" s="185" t="s">
        <v>1364</v>
      </c>
      <c r="E66" s="164" t="s">
        <v>1307</v>
      </c>
      <c r="F66" s="164"/>
      <c r="G66" s="186" t="s">
        <v>38</v>
      </c>
      <c r="H66" s="189">
        <v>1</v>
      </c>
      <c r="I66" s="188">
        <v>39.950000000000003</v>
      </c>
      <c r="J66" s="188">
        <v>39.950000000000003</v>
      </c>
    </row>
    <row r="67" spans="1:10" x14ac:dyDescent="0.25">
      <c r="A67" s="185" t="s">
        <v>1303</v>
      </c>
      <c r="B67" s="187" t="s">
        <v>1365</v>
      </c>
      <c r="C67" s="185" t="s">
        <v>36</v>
      </c>
      <c r="D67" s="185" t="s">
        <v>1366</v>
      </c>
      <c r="E67" s="164" t="s">
        <v>1307</v>
      </c>
      <c r="F67" s="164"/>
      <c r="G67" s="186" t="s">
        <v>38</v>
      </c>
      <c r="H67" s="189">
        <v>0.98</v>
      </c>
      <c r="I67" s="188">
        <v>33.729999999999997</v>
      </c>
      <c r="J67" s="188">
        <v>33.049999999999997</v>
      </c>
    </row>
    <row r="68" spans="1:10" x14ac:dyDescent="0.25">
      <c r="A68" s="185" t="s">
        <v>1303</v>
      </c>
      <c r="B68" s="187" t="s">
        <v>1367</v>
      </c>
      <c r="C68" s="185" t="s">
        <v>36</v>
      </c>
      <c r="D68" s="185" t="s">
        <v>1368</v>
      </c>
      <c r="E68" s="164" t="s">
        <v>1307</v>
      </c>
      <c r="F68" s="164"/>
      <c r="G68" s="186" t="s">
        <v>77</v>
      </c>
      <c r="H68" s="189">
        <v>2.9904999999999999</v>
      </c>
      <c r="I68" s="188">
        <v>41.19</v>
      </c>
      <c r="J68" s="188">
        <v>123.17</v>
      </c>
    </row>
    <row r="69" spans="1:10" x14ac:dyDescent="0.25">
      <c r="A69" s="185" t="s">
        <v>1303</v>
      </c>
      <c r="B69" s="187" t="s">
        <v>1369</v>
      </c>
      <c r="C69" s="185" t="s">
        <v>36</v>
      </c>
      <c r="D69" s="185" t="s">
        <v>1370</v>
      </c>
      <c r="E69" s="164" t="s">
        <v>1307</v>
      </c>
      <c r="F69" s="164"/>
      <c r="G69" s="186" t="s">
        <v>38</v>
      </c>
      <c r="H69" s="189">
        <v>2</v>
      </c>
      <c r="I69" s="188">
        <v>11.65</v>
      </c>
      <c r="J69" s="188">
        <v>23.3</v>
      </c>
    </row>
    <row r="70" spans="1:10" x14ac:dyDescent="0.25">
      <c r="A70" s="185" t="s">
        <v>1303</v>
      </c>
      <c r="B70" s="187" t="s">
        <v>1371</v>
      </c>
      <c r="C70" s="185" t="s">
        <v>36</v>
      </c>
      <c r="D70" s="185" t="s">
        <v>1372</v>
      </c>
      <c r="E70" s="164" t="s">
        <v>1307</v>
      </c>
      <c r="F70" s="164"/>
      <c r="G70" s="186" t="s">
        <v>38</v>
      </c>
      <c r="H70" s="189">
        <v>1</v>
      </c>
      <c r="I70" s="188">
        <v>62.37</v>
      </c>
      <c r="J70" s="188">
        <v>62.37</v>
      </c>
    </row>
    <row r="71" spans="1:10" x14ac:dyDescent="0.25">
      <c r="A71" s="185" t="s">
        <v>1303</v>
      </c>
      <c r="B71" s="187" t="s">
        <v>1373</v>
      </c>
      <c r="C71" s="185" t="s">
        <v>36</v>
      </c>
      <c r="D71" s="185" t="s">
        <v>1374</v>
      </c>
      <c r="E71" s="164" t="s">
        <v>1307</v>
      </c>
      <c r="F71" s="164"/>
      <c r="G71" s="186" t="s">
        <v>38</v>
      </c>
      <c r="H71" s="189">
        <v>1.32E-2</v>
      </c>
      <c r="I71" s="188">
        <v>20.66</v>
      </c>
      <c r="J71" s="188">
        <v>0.27</v>
      </c>
    </row>
    <row r="72" spans="1:10" x14ac:dyDescent="0.25">
      <c r="A72" s="196"/>
      <c r="B72" s="196"/>
      <c r="C72" s="196"/>
      <c r="D72" s="196"/>
      <c r="E72" s="196" t="s">
        <v>1309</v>
      </c>
      <c r="F72" s="197">
        <v>31.65</v>
      </c>
      <c r="G72" s="196" t="s">
        <v>1310</v>
      </c>
      <c r="H72" s="197">
        <v>36.049999999999997</v>
      </c>
      <c r="I72" s="196" t="s">
        <v>1311</v>
      </c>
      <c r="J72" s="197">
        <v>67.7</v>
      </c>
    </row>
    <row r="73" spans="1:10" x14ac:dyDescent="0.25">
      <c r="A73" s="196"/>
      <c r="B73" s="196"/>
      <c r="C73" s="196"/>
      <c r="D73" s="196"/>
      <c r="E73" s="196" t="s">
        <v>1312</v>
      </c>
      <c r="F73" s="197">
        <v>145.31</v>
      </c>
      <c r="G73" s="196"/>
      <c r="H73" s="165" t="s">
        <v>1313</v>
      </c>
      <c r="I73" s="165"/>
      <c r="J73" s="197">
        <v>854.18</v>
      </c>
    </row>
    <row r="74" spans="1:10" ht="14.4" thickBot="1" x14ac:dyDescent="0.3">
      <c r="A74" s="191"/>
      <c r="B74" s="191"/>
      <c r="C74" s="191"/>
      <c r="D74" s="191"/>
      <c r="E74" s="191"/>
      <c r="F74" s="191"/>
      <c r="G74" s="191" t="s">
        <v>1314</v>
      </c>
      <c r="H74" s="193" t="s">
        <v>1375</v>
      </c>
      <c r="I74" s="191" t="s">
        <v>1316</v>
      </c>
      <c r="J74" s="192">
        <v>854.18</v>
      </c>
    </row>
    <row r="75" spans="1:10" ht="14.4" thickTop="1" x14ac:dyDescent="0.25">
      <c r="A75" s="179"/>
      <c r="B75" s="179"/>
      <c r="C75" s="179"/>
      <c r="D75" s="179"/>
      <c r="E75" s="179"/>
      <c r="F75" s="179"/>
      <c r="G75" s="179"/>
      <c r="H75" s="179"/>
      <c r="I75" s="179"/>
      <c r="J75" s="179"/>
    </row>
    <row r="76" spans="1:10" x14ac:dyDescent="0.25">
      <c r="A76" s="168" t="s">
        <v>39</v>
      </c>
      <c r="B76" s="170" t="s">
        <v>3</v>
      </c>
      <c r="C76" s="168" t="s">
        <v>4</v>
      </c>
      <c r="D76" s="168" t="s">
        <v>5</v>
      </c>
      <c r="E76" s="161" t="s">
        <v>1291</v>
      </c>
      <c r="F76" s="161"/>
      <c r="G76" s="169" t="s">
        <v>6</v>
      </c>
      <c r="H76" s="170" t="s">
        <v>7</v>
      </c>
      <c r="I76" s="170" t="s">
        <v>8</v>
      </c>
      <c r="J76" s="170" t="s">
        <v>10</v>
      </c>
    </row>
    <row r="77" spans="1:10" ht="26.4" x14ac:dyDescent="0.25">
      <c r="A77" s="174" t="s">
        <v>1292</v>
      </c>
      <c r="B77" s="176" t="s">
        <v>40</v>
      </c>
      <c r="C77" s="174" t="s">
        <v>36</v>
      </c>
      <c r="D77" s="174" t="s">
        <v>41</v>
      </c>
      <c r="E77" s="162" t="s">
        <v>1352</v>
      </c>
      <c r="F77" s="162"/>
      <c r="G77" s="175" t="s">
        <v>38</v>
      </c>
      <c r="H77" s="178">
        <v>1</v>
      </c>
      <c r="I77" s="177">
        <v>133.63</v>
      </c>
      <c r="J77" s="177">
        <v>133.63</v>
      </c>
    </row>
    <row r="78" spans="1:10" ht="26.4" x14ac:dyDescent="0.25">
      <c r="A78" s="180" t="s">
        <v>1294</v>
      </c>
      <c r="B78" s="182" t="s">
        <v>1353</v>
      </c>
      <c r="C78" s="180" t="s">
        <v>36</v>
      </c>
      <c r="D78" s="180" t="s">
        <v>1354</v>
      </c>
      <c r="E78" s="163" t="s">
        <v>1297</v>
      </c>
      <c r="F78" s="163"/>
      <c r="G78" s="181" t="s">
        <v>1298</v>
      </c>
      <c r="H78" s="184">
        <v>0.43149999999999999</v>
      </c>
      <c r="I78" s="183">
        <v>24.83</v>
      </c>
      <c r="J78" s="183">
        <v>10.71</v>
      </c>
    </row>
    <row r="79" spans="1:10" ht="26.4" x14ac:dyDescent="0.25">
      <c r="A79" s="180" t="s">
        <v>1294</v>
      </c>
      <c r="B79" s="182" t="s">
        <v>1355</v>
      </c>
      <c r="C79" s="180" t="s">
        <v>36</v>
      </c>
      <c r="D79" s="180" t="s">
        <v>1356</v>
      </c>
      <c r="E79" s="163" t="s">
        <v>1297</v>
      </c>
      <c r="F79" s="163"/>
      <c r="G79" s="181" t="s">
        <v>1298</v>
      </c>
      <c r="H79" s="184">
        <v>0.43149999999999999</v>
      </c>
      <c r="I79" s="183">
        <v>29.46</v>
      </c>
      <c r="J79" s="183">
        <v>12.71</v>
      </c>
    </row>
    <row r="80" spans="1:10" x14ac:dyDescent="0.25">
      <c r="A80" s="185" t="s">
        <v>1303</v>
      </c>
      <c r="B80" s="187" t="s">
        <v>1373</v>
      </c>
      <c r="C80" s="185" t="s">
        <v>36</v>
      </c>
      <c r="D80" s="185" t="s">
        <v>1374</v>
      </c>
      <c r="E80" s="164" t="s">
        <v>1307</v>
      </c>
      <c r="F80" s="164"/>
      <c r="G80" s="186" t="s">
        <v>38</v>
      </c>
      <c r="H80" s="189">
        <v>1.06E-2</v>
      </c>
      <c r="I80" s="188">
        <v>20.66</v>
      </c>
      <c r="J80" s="188">
        <v>0.21</v>
      </c>
    </row>
    <row r="81" spans="1:10" ht="39.6" x14ac:dyDescent="0.25">
      <c r="A81" s="185" t="s">
        <v>1303</v>
      </c>
      <c r="B81" s="187" t="s">
        <v>1376</v>
      </c>
      <c r="C81" s="185" t="s">
        <v>36</v>
      </c>
      <c r="D81" s="185" t="s">
        <v>1377</v>
      </c>
      <c r="E81" s="164" t="s">
        <v>1307</v>
      </c>
      <c r="F81" s="164"/>
      <c r="G81" s="186" t="s">
        <v>38</v>
      </c>
      <c r="H81" s="189">
        <v>1</v>
      </c>
      <c r="I81" s="188">
        <v>110</v>
      </c>
      <c r="J81" s="188">
        <v>110</v>
      </c>
    </row>
    <row r="82" spans="1:10" x14ac:dyDescent="0.25">
      <c r="A82" s="196"/>
      <c r="B82" s="196"/>
      <c r="C82" s="196"/>
      <c r="D82" s="196"/>
      <c r="E82" s="196" t="s">
        <v>1309</v>
      </c>
      <c r="F82" s="197">
        <v>8.31</v>
      </c>
      <c r="G82" s="196" t="s">
        <v>1310</v>
      </c>
      <c r="H82" s="197">
        <v>9.4700000000000006</v>
      </c>
      <c r="I82" s="196" t="s">
        <v>1311</v>
      </c>
      <c r="J82" s="197">
        <v>17.78</v>
      </c>
    </row>
    <row r="83" spans="1:10" x14ac:dyDescent="0.25">
      <c r="A83" s="196"/>
      <c r="B83" s="196"/>
      <c r="C83" s="196"/>
      <c r="D83" s="196"/>
      <c r="E83" s="196" t="s">
        <v>1312</v>
      </c>
      <c r="F83" s="197">
        <v>27.39</v>
      </c>
      <c r="G83" s="196"/>
      <c r="H83" s="165" t="s">
        <v>1313</v>
      </c>
      <c r="I83" s="165"/>
      <c r="J83" s="197">
        <v>161.02000000000001</v>
      </c>
    </row>
    <row r="84" spans="1:10" ht="14.4" thickBot="1" x14ac:dyDescent="0.3">
      <c r="A84" s="191"/>
      <c r="B84" s="191"/>
      <c r="C84" s="191"/>
      <c r="D84" s="191"/>
      <c r="E84" s="191"/>
      <c r="F84" s="191"/>
      <c r="G84" s="191" t="s">
        <v>1314</v>
      </c>
      <c r="H84" s="193" t="s">
        <v>1375</v>
      </c>
      <c r="I84" s="191" t="s">
        <v>1316</v>
      </c>
      <c r="J84" s="192">
        <v>161.02000000000001</v>
      </c>
    </row>
    <row r="85" spans="1:10" ht="14.4" thickTop="1" x14ac:dyDescent="0.25">
      <c r="A85" s="179"/>
      <c r="B85" s="179"/>
      <c r="C85" s="179"/>
      <c r="D85" s="179"/>
      <c r="E85" s="179"/>
      <c r="F85" s="179"/>
      <c r="G85" s="179"/>
      <c r="H85" s="179"/>
      <c r="I85" s="179"/>
      <c r="J85" s="179"/>
    </row>
    <row r="86" spans="1:10" x14ac:dyDescent="0.25">
      <c r="A86" s="168" t="s">
        <v>42</v>
      </c>
      <c r="B86" s="170" t="s">
        <v>3</v>
      </c>
      <c r="C86" s="168" t="s">
        <v>4</v>
      </c>
      <c r="D86" s="168" t="s">
        <v>5</v>
      </c>
      <c r="E86" s="161" t="s">
        <v>1291</v>
      </c>
      <c r="F86" s="161"/>
      <c r="G86" s="169" t="s">
        <v>6</v>
      </c>
      <c r="H86" s="170" t="s">
        <v>7</v>
      </c>
      <c r="I86" s="170" t="s">
        <v>8</v>
      </c>
      <c r="J86" s="170" t="s">
        <v>10</v>
      </c>
    </row>
    <row r="87" spans="1:10" ht="39.6" x14ac:dyDescent="0.25">
      <c r="A87" s="174" t="s">
        <v>1292</v>
      </c>
      <c r="B87" s="176" t="s">
        <v>43</v>
      </c>
      <c r="C87" s="174" t="s">
        <v>36</v>
      </c>
      <c r="D87" s="174" t="s">
        <v>44</v>
      </c>
      <c r="E87" s="162" t="s">
        <v>1378</v>
      </c>
      <c r="F87" s="162"/>
      <c r="G87" s="175" t="s">
        <v>38</v>
      </c>
      <c r="H87" s="178">
        <v>1</v>
      </c>
      <c r="I87" s="177">
        <v>2108.52</v>
      </c>
      <c r="J87" s="177">
        <v>2108.52</v>
      </c>
    </row>
    <row r="88" spans="1:10" ht="26.4" x14ac:dyDescent="0.25">
      <c r="A88" s="180" t="s">
        <v>1294</v>
      </c>
      <c r="B88" s="182" t="s">
        <v>1379</v>
      </c>
      <c r="C88" s="180" t="s">
        <v>36</v>
      </c>
      <c r="D88" s="180" t="s">
        <v>1380</v>
      </c>
      <c r="E88" s="163" t="s">
        <v>1381</v>
      </c>
      <c r="F88" s="163"/>
      <c r="G88" s="181" t="s">
        <v>77</v>
      </c>
      <c r="H88" s="184">
        <v>1.95</v>
      </c>
      <c r="I88" s="183">
        <v>67.05</v>
      </c>
      <c r="J88" s="183">
        <v>130.74</v>
      </c>
    </row>
    <row r="89" spans="1:10" ht="26.4" x14ac:dyDescent="0.25">
      <c r="A89" s="180" t="s">
        <v>1294</v>
      </c>
      <c r="B89" s="182" t="s">
        <v>1299</v>
      </c>
      <c r="C89" s="180" t="s">
        <v>36</v>
      </c>
      <c r="D89" s="180" t="s">
        <v>1300</v>
      </c>
      <c r="E89" s="163" t="s">
        <v>1297</v>
      </c>
      <c r="F89" s="163"/>
      <c r="G89" s="181" t="s">
        <v>1298</v>
      </c>
      <c r="H89" s="184">
        <v>2.6190000000000002</v>
      </c>
      <c r="I89" s="183">
        <v>30.42</v>
      </c>
      <c r="J89" s="183">
        <v>79.66</v>
      </c>
    </row>
    <row r="90" spans="1:10" ht="39.6" x14ac:dyDescent="0.25">
      <c r="A90" s="180" t="s">
        <v>1294</v>
      </c>
      <c r="B90" s="182" t="s">
        <v>1382</v>
      </c>
      <c r="C90" s="180" t="s">
        <v>36</v>
      </c>
      <c r="D90" s="180" t="s">
        <v>1383</v>
      </c>
      <c r="E90" s="163" t="s">
        <v>1384</v>
      </c>
      <c r="F90" s="163"/>
      <c r="G90" s="181" t="s">
        <v>51</v>
      </c>
      <c r="H90" s="184">
        <v>1.9400000000000001E-2</v>
      </c>
      <c r="I90" s="183">
        <v>869.42</v>
      </c>
      <c r="J90" s="183">
        <v>16.86</v>
      </c>
    </row>
    <row r="91" spans="1:10" ht="39.6" x14ac:dyDescent="0.25">
      <c r="A91" s="180" t="s">
        <v>1294</v>
      </c>
      <c r="B91" s="182" t="s">
        <v>1385</v>
      </c>
      <c r="C91" s="180" t="s">
        <v>36</v>
      </c>
      <c r="D91" s="180" t="s">
        <v>1386</v>
      </c>
      <c r="E91" s="163" t="s">
        <v>1387</v>
      </c>
      <c r="F91" s="163"/>
      <c r="G91" s="181" t="s">
        <v>38</v>
      </c>
      <c r="H91" s="184">
        <v>1</v>
      </c>
      <c r="I91" s="183">
        <v>14.51</v>
      </c>
      <c r="J91" s="183">
        <v>14.51</v>
      </c>
    </row>
    <row r="92" spans="1:10" ht="39.6" x14ac:dyDescent="0.25">
      <c r="A92" s="180" t="s">
        <v>1294</v>
      </c>
      <c r="B92" s="182" t="s">
        <v>1388</v>
      </c>
      <c r="C92" s="180" t="s">
        <v>36</v>
      </c>
      <c r="D92" s="180" t="s">
        <v>1389</v>
      </c>
      <c r="E92" s="163" t="s">
        <v>1387</v>
      </c>
      <c r="F92" s="163"/>
      <c r="G92" s="181" t="s">
        <v>77</v>
      </c>
      <c r="H92" s="184">
        <v>22.2</v>
      </c>
      <c r="I92" s="183">
        <v>18.559999999999999</v>
      </c>
      <c r="J92" s="183">
        <v>412.03</v>
      </c>
    </row>
    <row r="93" spans="1:10" ht="39.6" x14ac:dyDescent="0.25">
      <c r="A93" s="180" t="s">
        <v>1294</v>
      </c>
      <c r="B93" s="182" t="s">
        <v>1390</v>
      </c>
      <c r="C93" s="180" t="s">
        <v>36</v>
      </c>
      <c r="D93" s="180" t="s">
        <v>1391</v>
      </c>
      <c r="E93" s="163" t="s">
        <v>1387</v>
      </c>
      <c r="F93" s="163"/>
      <c r="G93" s="181" t="s">
        <v>38</v>
      </c>
      <c r="H93" s="184">
        <v>1</v>
      </c>
      <c r="I93" s="183">
        <v>23.96</v>
      </c>
      <c r="J93" s="183">
        <v>23.96</v>
      </c>
    </row>
    <row r="94" spans="1:10" ht="39.6" x14ac:dyDescent="0.25">
      <c r="A94" s="180" t="s">
        <v>1294</v>
      </c>
      <c r="B94" s="182" t="s">
        <v>1392</v>
      </c>
      <c r="C94" s="180" t="s">
        <v>36</v>
      </c>
      <c r="D94" s="180" t="s">
        <v>1393</v>
      </c>
      <c r="E94" s="163" t="s">
        <v>1387</v>
      </c>
      <c r="F94" s="163"/>
      <c r="G94" s="181" t="s">
        <v>77</v>
      </c>
      <c r="H94" s="184">
        <v>6.05</v>
      </c>
      <c r="I94" s="183">
        <v>19.559999999999999</v>
      </c>
      <c r="J94" s="183">
        <v>118.33</v>
      </c>
    </row>
    <row r="95" spans="1:10" ht="39.6" x14ac:dyDescent="0.25">
      <c r="A95" s="180" t="s">
        <v>1294</v>
      </c>
      <c r="B95" s="182" t="s">
        <v>1394</v>
      </c>
      <c r="C95" s="180" t="s">
        <v>36</v>
      </c>
      <c r="D95" s="180" t="s">
        <v>1395</v>
      </c>
      <c r="E95" s="163" t="s">
        <v>1396</v>
      </c>
      <c r="F95" s="163"/>
      <c r="G95" s="181" t="s">
        <v>38</v>
      </c>
      <c r="H95" s="184">
        <v>1</v>
      </c>
      <c r="I95" s="183">
        <v>634.34</v>
      </c>
      <c r="J95" s="183">
        <v>634.34</v>
      </c>
    </row>
    <row r="96" spans="1:10" ht="26.4" x14ac:dyDescent="0.25">
      <c r="A96" s="180" t="s">
        <v>1294</v>
      </c>
      <c r="B96" s="182" t="s">
        <v>1397</v>
      </c>
      <c r="C96" s="180" t="s">
        <v>36</v>
      </c>
      <c r="D96" s="180" t="s">
        <v>1398</v>
      </c>
      <c r="E96" s="163" t="s">
        <v>1399</v>
      </c>
      <c r="F96" s="163"/>
      <c r="G96" s="181" t="s">
        <v>38</v>
      </c>
      <c r="H96" s="184">
        <v>1</v>
      </c>
      <c r="I96" s="183">
        <v>107.02</v>
      </c>
      <c r="J96" s="183">
        <v>107.02</v>
      </c>
    </row>
    <row r="97" spans="1:10" ht="39.6" x14ac:dyDescent="0.25">
      <c r="A97" s="180" t="s">
        <v>1294</v>
      </c>
      <c r="B97" s="182" t="s">
        <v>1400</v>
      </c>
      <c r="C97" s="180" t="s">
        <v>36</v>
      </c>
      <c r="D97" s="180" t="s">
        <v>1401</v>
      </c>
      <c r="E97" s="163" t="s">
        <v>1387</v>
      </c>
      <c r="F97" s="163"/>
      <c r="G97" s="181" t="s">
        <v>38</v>
      </c>
      <c r="H97" s="184">
        <v>1</v>
      </c>
      <c r="I97" s="183">
        <v>26.63</v>
      </c>
      <c r="J97" s="183">
        <v>26.63</v>
      </c>
    </row>
    <row r="98" spans="1:10" ht="39.6" x14ac:dyDescent="0.25">
      <c r="A98" s="180" t="s">
        <v>1294</v>
      </c>
      <c r="B98" s="182" t="s">
        <v>1402</v>
      </c>
      <c r="C98" s="180" t="s">
        <v>36</v>
      </c>
      <c r="D98" s="180" t="s">
        <v>1403</v>
      </c>
      <c r="E98" s="163" t="s">
        <v>1381</v>
      </c>
      <c r="F98" s="163"/>
      <c r="G98" s="181" t="s">
        <v>38</v>
      </c>
      <c r="H98" s="184">
        <v>1</v>
      </c>
      <c r="I98" s="183">
        <v>25.18</v>
      </c>
      <c r="J98" s="183">
        <v>25.18</v>
      </c>
    </row>
    <row r="99" spans="1:10" ht="26.4" x14ac:dyDescent="0.25">
      <c r="A99" s="180" t="s">
        <v>1294</v>
      </c>
      <c r="B99" s="182" t="s">
        <v>1295</v>
      </c>
      <c r="C99" s="180" t="s">
        <v>36</v>
      </c>
      <c r="D99" s="180" t="s">
        <v>1296</v>
      </c>
      <c r="E99" s="163" t="s">
        <v>1297</v>
      </c>
      <c r="F99" s="163"/>
      <c r="G99" s="181" t="s">
        <v>1298</v>
      </c>
      <c r="H99" s="184">
        <v>0.52380000000000004</v>
      </c>
      <c r="I99" s="183">
        <v>25.7</v>
      </c>
      <c r="J99" s="183">
        <v>13.46</v>
      </c>
    </row>
    <row r="100" spans="1:10" ht="26.4" x14ac:dyDescent="0.25">
      <c r="A100" s="180" t="s">
        <v>1294</v>
      </c>
      <c r="B100" s="182" t="s">
        <v>1404</v>
      </c>
      <c r="C100" s="180" t="s">
        <v>36</v>
      </c>
      <c r="D100" s="180" t="s">
        <v>1405</v>
      </c>
      <c r="E100" s="163" t="s">
        <v>1381</v>
      </c>
      <c r="F100" s="163"/>
      <c r="G100" s="181" t="s">
        <v>38</v>
      </c>
      <c r="H100" s="184">
        <v>1</v>
      </c>
      <c r="I100" s="183">
        <v>164.26</v>
      </c>
      <c r="J100" s="183">
        <v>164.26</v>
      </c>
    </row>
    <row r="101" spans="1:10" ht="26.4" x14ac:dyDescent="0.25">
      <c r="A101" s="185" t="s">
        <v>1303</v>
      </c>
      <c r="B101" s="187" t="s">
        <v>1406</v>
      </c>
      <c r="C101" s="185" t="s">
        <v>36</v>
      </c>
      <c r="D101" s="185" t="s">
        <v>1407</v>
      </c>
      <c r="E101" s="164" t="s">
        <v>1307</v>
      </c>
      <c r="F101" s="164"/>
      <c r="G101" s="186" t="s">
        <v>38</v>
      </c>
      <c r="H101" s="189">
        <v>1</v>
      </c>
      <c r="I101" s="188">
        <v>18.239999999999998</v>
      </c>
      <c r="J101" s="188">
        <v>18.239999999999998</v>
      </c>
    </row>
    <row r="102" spans="1:10" x14ac:dyDescent="0.25">
      <c r="A102" s="185" t="s">
        <v>1303</v>
      </c>
      <c r="B102" s="187" t="s">
        <v>1408</v>
      </c>
      <c r="C102" s="185" t="s">
        <v>36</v>
      </c>
      <c r="D102" s="185" t="s">
        <v>1409</v>
      </c>
      <c r="E102" s="164" t="s">
        <v>1307</v>
      </c>
      <c r="F102" s="164"/>
      <c r="G102" s="186" t="s">
        <v>77</v>
      </c>
      <c r="H102" s="189">
        <v>0.16639999999999999</v>
      </c>
      <c r="I102" s="188">
        <v>4.71</v>
      </c>
      <c r="J102" s="188">
        <v>0.78</v>
      </c>
    </row>
    <row r="103" spans="1:10" ht="39.6" x14ac:dyDescent="0.25">
      <c r="A103" s="185" t="s">
        <v>1303</v>
      </c>
      <c r="B103" s="187" t="s">
        <v>1410</v>
      </c>
      <c r="C103" s="185" t="s">
        <v>36</v>
      </c>
      <c r="D103" s="185" t="s">
        <v>1411</v>
      </c>
      <c r="E103" s="164" t="s">
        <v>1307</v>
      </c>
      <c r="F103" s="164"/>
      <c r="G103" s="186" t="s">
        <v>38</v>
      </c>
      <c r="H103" s="189">
        <v>3</v>
      </c>
      <c r="I103" s="188">
        <v>15.84</v>
      </c>
      <c r="J103" s="188">
        <v>47.52</v>
      </c>
    </row>
    <row r="104" spans="1:10" ht="39.6" x14ac:dyDescent="0.25">
      <c r="A104" s="185" t="s">
        <v>1303</v>
      </c>
      <c r="B104" s="187" t="s">
        <v>1412</v>
      </c>
      <c r="C104" s="185" t="s">
        <v>36</v>
      </c>
      <c r="D104" s="185" t="s">
        <v>1413</v>
      </c>
      <c r="E104" s="164" t="s">
        <v>1307</v>
      </c>
      <c r="F104" s="164"/>
      <c r="G104" s="186" t="s">
        <v>38</v>
      </c>
      <c r="H104" s="189">
        <v>1</v>
      </c>
      <c r="I104" s="188">
        <v>40.299999999999997</v>
      </c>
      <c r="J104" s="188">
        <v>40.299999999999997</v>
      </c>
    </row>
    <row r="105" spans="1:10" ht="39.6" x14ac:dyDescent="0.25">
      <c r="A105" s="185" t="s">
        <v>1303</v>
      </c>
      <c r="B105" s="187" t="s">
        <v>1414</v>
      </c>
      <c r="C105" s="185" t="s">
        <v>36</v>
      </c>
      <c r="D105" s="185" t="s">
        <v>1415</v>
      </c>
      <c r="E105" s="164" t="s">
        <v>1307</v>
      </c>
      <c r="F105" s="164"/>
      <c r="G105" s="186" t="s">
        <v>38</v>
      </c>
      <c r="H105" s="189">
        <v>1</v>
      </c>
      <c r="I105" s="188">
        <v>222.4</v>
      </c>
      <c r="J105" s="188">
        <v>222.4</v>
      </c>
    </row>
    <row r="106" spans="1:10" ht="26.4" x14ac:dyDescent="0.25">
      <c r="A106" s="185" t="s">
        <v>1303</v>
      </c>
      <c r="B106" s="187" t="s">
        <v>1416</v>
      </c>
      <c r="C106" s="185" t="s">
        <v>36</v>
      </c>
      <c r="D106" s="185" t="s">
        <v>1417</v>
      </c>
      <c r="E106" s="164" t="s">
        <v>1307</v>
      </c>
      <c r="F106" s="164"/>
      <c r="G106" s="186" t="s">
        <v>38</v>
      </c>
      <c r="H106" s="189">
        <v>1</v>
      </c>
      <c r="I106" s="188">
        <v>5.32</v>
      </c>
      <c r="J106" s="188">
        <v>5.32</v>
      </c>
    </row>
    <row r="107" spans="1:10" ht="26.4" x14ac:dyDescent="0.25">
      <c r="A107" s="185" t="s">
        <v>1303</v>
      </c>
      <c r="B107" s="187" t="s">
        <v>1418</v>
      </c>
      <c r="C107" s="185" t="s">
        <v>36</v>
      </c>
      <c r="D107" s="185" t="s">
        <v>1419</v>
      </c>
      <c r="E107" s="164" t="s">
        <v>1307</v>
      </c>
      <c r="F107" s="164"/>
      <c r="G107" s="186" t="s">
        <v>38</v>
      </c>
      <c r="H107" s="189">
        <v>0.06</v>
      </c>
      <c r="I107" s="188">
        <v>57.68</v>
      </c>
      <c r="J107" s="188">
        <v>3.46</v>
      </c>
    </row>
    <row r="108" spans="1:10" x14ac:dyDescent="0.25">
      <c r="A108" s="185" t="s">
        <v>1303</v>
      </c>
      <c r="B108" s="187" t="s">
        <v>1420</v>
      </c>
      <c r="C108" s="185" t="s">
        <v>36</v>
      </c>
      <c r="D108" s="185" t="s">
        <v>1421</v>
      </c>
      <c r="E108" s="164" t="s">
        <v>1307</v>
      </c>
      <c r="F108" s="164"/>
      <c r="G108" s="186" t="s">
        <v>38</v>
      </c>
      <c r="H108" s="189">
        <v>2</v>
      </c>
      <c r="I108" s="188">
        <v>0.47</v>
      </c>
      <c r="J108" s="188">
        <v>0.94</v>
      </c>
    </row>
    <row r="109" spans="1:10" ht="39.6" x14ac:dyDescent="0.25">
      <c r="A109" s="185" t="s">
        <v>1303</v>
      </c>
      <c r="B109" s="187" t="s">
        <v>1422</v>
      </c>
      <c r="C109" s="185" t="s">
        <v>36</v>
      </c>
      <c r="D109" s="185" t="s">
        <v>1423</v>
      </c>
      <c r="E109" s="164" t="s">
        <v>1307</v>
      </c>
      <c r="F109" s="164"/>
      <c r="G109" s="186" t="s">
        <v>38</v>
      </c>
      <c r="H109" s="189">
        <v>2</v>
      </c>
      <c r="I109" s="188">
        <v>1.29</v>
      </c>
      <c r="J109" s="188">
        <v>2.58</v>
      </c>
    </row>
    <row r="110" spans="1:10" x14ac:dyDescent="0.25">
      <c r="A110" s="196"/>
      <c r="B110" s="196"/>
      <c r="C110" s="196"/>
      <c r="D110" s="196"/>
      <c r="E110" s="196" t="s">
        <v>1309</v>
      </c>
      <c r="F110" s="197">
        <v>197.15</v>
      </c>
      <c r="G110" s="196" t="s">
        <v>1310</v>
      </c>
      <c r="H110" s="197">
        <v>224.44</v>
      </c>
      <c r="I110" s="196" t="s">
        <v>1311</v>
      </c>
      <c r="J110" s="197">
        <v>421.59</v>
      </c>
    </row>
    <row r="111" spans="1:10" x14ac:dyDescent="0.25">
      <c r="A111" s="196"/>
      <c r="B111" s="196"/>
      <c r="C111" s="196"/>
      <c r="D111" s="196"/>
      <c r="E111" s="196" t="s">
        <v>1312</v>
      </c>
      <c r="F111" s="197">
        <v>432.24</v>
      </c>
      <c r="G111" s="196"/>
      <c r="H111" s="165" t="s">
        <v>1313</v>
      </c>
      <c r="I111" s="165"/>
      <c r="J111" s="197">
        <v>2540.7600000000002</v>
      </c>
    </row>
    <row r="112" spans="1:10" ht="14.4" thickBot="1" x14ac:dyDescent="0.3">
      <c r="A112" s="191"/>
      <c r="B112" s="191"/>
      <c r="C112" s="191"/>
      <c r="D112" s="191"/>
      <c r="E112" s="191"/>
      <c r="F112" s="191"/>
      <c r="G112" s="191" t="s">
        <v>1314</v>
      </c>
      <c r="H112" s="193" t="s">
        <v>1375</v>
      </c>
      <c r="I112" s="191" t="s">
        <v>1316</v>
      </c>
      <c r="J112" s="192">
        <v>2540.7600000000002</v>
      </c>
    </row>
    <row r="113" spans="1:10" ht="14.4" thickTop="1" x14ac:dyDescent="0.25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</row>
    <row r="114" spans="1:10" x14ac:dyDescent="0.25">
      <c r="A114" s="168" t="s">
        <v>45</v>
      </c>
      <c r="B114" s="170" t="s">
        <v>3</v>
      </c>
      <c r="C114" s="168" t="s">
        <v>4</v>
      </c>
      <c r="D114" s="168" t="s">
        <v>5</v>
      </c>
      <c r="E114" s="161" t="s">
        <v>1291</v>
      </c>
      <c r="F114" s="161"/>
      <c r="G114" s="169" t="s">
        <v>6</v>
      </c>
      <c r="H114" s="170" t="s">
        <v>7</v>
      </c>
      <c r="I114" s="170" t="s">
        <v>8</v>
      </c>
      <c r="J114" s="170" t="s">
        <v>10</v>
      </c>
    </row>
    <row r="115" spans="1:10" ht="26.4" x14ac:dyDescent="0.25">
      <c r="A115" s="174" t="s">
        <v>1292</v>
      </c>
      <c r="B115" s="176" t="s">
        <v>46</v>
      </c>
      <c r="C115" s="174" t="s">
        <v>36</v>
      </c>
      <c r="D115" s="174" t="s">
        <v>47</v>
      </c>
      <c r="E115" s="162" t="s">
        <v>1424</v>
      </c>
      <c r="F115" s="162"/>
      <c r="G115" s="175" t="s">
        <v>26</v>
      </c>
      <c r="H115" s="178">
        <v>1</v>
      </c>
      <c r="I115" s="177">
        <v>468.77</v>
      </c>
      <c r="J115" s="177">
        <v>468.77</v>
      </c>
    </row>
    <row r="116" spans="1:10" ht="26.4" x14ac:dyDescent="0.25">
      <c r="A116" s="180" t="s">
        <v>1294</v>
      </c>
      <c r="B116" s="182" t="s">
        <v>1335</v>
      </c>
      <c r="C116" s="180" t="s">
        <v>36</v>
      </c>
      <c r="D116" s="180" t="s">
        <v>1336</v>
      </c>
      <c r="E116" s="163" t="s">
        <v>1297</v>
      </c>
      <c r="F116" s="163"/>
      <c r="G116" s="181" t="s">
        <v>1298</v>
      </c>
      <c r="H116" s="184">
        <v>0.37290000000000001</v>
      </c>
      <c r="I116" s="183">
        <v>29.38</v>
      </c>
      <c r="J116" s="183">
        <v>10.95</v>
      </c>
    </row>
    <row r="117" spans="1:10" ht="26.4" x14ac:dyDescent="0.25">
      <c r="A117" s="180" t="s">
        <v>1294</v>
      </c>
      <c r="B117" s="182" t="s">
        <v>1301</v>
      </c>
      <c r="C117" s="180" t="s">
        <v>36</v>
      </c>
      <c r="D117" s="180" t="s">
        <v>1302</v>
      </c>
      <c r="E117" s="163" t="s">
        <v>1297</v>
      </c>
      <c r="F117" s="163"/>
      <c r="G117" s="181" t="s">
        <v>1298</v>
      </c>
      <c r="H117" s="184">
        <v>1.1186</v>
      </c>
      <c r="I117" s="183">
        <v>24.25</v>
      </c>
      <c r="J117" s="183">
        <v>27.12</v>
      </c>
    </row>
    <row r="118" spans="1:10" ht="26.4" x14ac:dyDescent="0.25">
      <c r="A118" s="180" t="s">
        <v>1294</v>
      </c>
      <c r="B118" s="182" t="s">
        <v>1425</v>
      </c>
      <c r="C118" s="180" t="s">
        <v>36</v>
      </c>
      <c r="D118" s="180" t="s">
        <v>1426</v>
      </c>
      <c r="E118" s="163" t="s">
        <v>1427</v>
      </c>
      <c r="F118" s="163"/>
      <c r="G118" s="181" t="s">
        <v>26</v>
      </c>
      <c r="H118" s="184">
        <v>0.5</v>
      </c>
      <c r="I118" s="183">
        <v>24.64</v>
      </c>
      <c r="J118" s="183">
        <v>12.32</v>
      </c>
    </row>
    <row r="119" spans="1:10" x14ac:dyDescent="0.25">
      <c r="A119" s="185" t="s">
        <v>1303</v>
      </c>
      <c r="B119" s="187" t="s">
        <v>1428</v>
      </c>
      <c r="C119" s="185" t="s">
        <v>36</v>
      </c>
      <c r="D119" s="185" t="s">
        <v>1429</v>
      </c>
      <c r="E119" s="164" t="s">
        <v>1307</v>
      </c>
      <c r="F119" s="164"/>
      <c r="G119" s="186" t="s">
        <v>93</v>
      </c>
      <c r="H119" s="189">
        <v>1.32E-2</v>
      </c>
      <c r="I119" s="188">
        <v>16.55</v>
      </c>
      <c r="J119" s="188">
        <v>0.21</v>
      </c>
    </row>
    <row r="120" spans="1:10" x14ac:dyDescent="0.25">
      <c r="A120" s="185" t="s">
        <v>1303</v>
      </c>
      <c r="B120" s="187" t="s">
        <v>1430</v>
      </c>
      <c r="C120" s="185" t="s">
        <v>36</v>
      </c>
      <c r="D120" s="185" t="s">
        <v>1431</v>
      </c>
      <c r="E120" s="164" t="s">
        <v>1307</v>
      </c>
      <c r="F120" s="164"/>
      <c r="G120" s="186" t="s">
        <v>93</v>
      </c>
      <c r="H120" s="189">
        <v>1.1299999999999999E-2</v>
      </c>
      <c r="I120" s="188">
        <v>30.88</v>
      </c>
      <c r="J120" s="188">
        <v>0.34</v>
      </c>
    </row>
    <row r="121" spans="1:10" ht="26.4" x14ac:dyDescent="0.25">
      <c r="A121" s="185" t="s">
        <v>1303</v>
      </c>
      <c r="B121" s="187" t="s">
        <v>1432</v>
      </c>
      <c r="C121" s="185" t="s">
        <v>36</v>
      </c>
      <c r="D121" s="185" t="s">
        <v>1433</v>
      </c>
      <c r="E121" s="164" t="s">
        <v>1307</v>
      </c>
      <c r="F121" s="164"/>
      <c r="G121" s="186" t="s">
        <v>77</v>
      </c>
      <c r="H121" s="189">
        <v>3.2082999999999999</v>
      </c>
      <c r="I121" s="188">
        <v>5.56</v>
      </c>
      <c r="J121" s="188">
        <v>17.829999999999998</v>
      </c>
    </row>
    <row r="122" spans="1:10" ht="26.4" x14ac:dyDescent="0.25">
      <c r="A122" s="185" t="s">
        <v>1303</v>
      </c>
      <c r="B122" s="187" t="s">
        <v>1434</v>
      </c>
      <c r="C122" s="185" t="s">
        <v>36</v>
      </c>
      <c r="D122" s="185" t="s">
        <v>1435</v>
      </c>
      <c r="E122" s="164" t="s">
        <v>1307</v>
      </c>
      <c r="F122" s="164"/>
      <c r="G122" s="186" t="s">
        <v>26</v>
      </c>
      <c r="H122" s="189">
        <v>1</v>
      </c>
      <c r="I122" s="188">
        <v>400</v>
      </c>
      <c r="J122" s="188">
        <v>400</v>
      </c>
    </row>
    <row r="123" spans="1:10" x14ac:dyDescent="0.25">
      <c r="A123" s="196"/>
      <c r="B123" s="196"/>
      <c r="C123" s="196"/>
      <c r="D123" s="196"/>
      <c r="E123" s="196" t="s">
        <v>1309</v>
      </c>
      <c r="F123" s="197">
        <v>15.43</v>
      </c>
      <c r="G123" s="196" t="s">
        <v>1310</v>
      </c>
      <c r="H123" s="197">
        <v>17.579999999999998</v>
      </c>
      <c r="I123" s="196" t="s">
        <v>1311</v>
      </c>
      <c r="J123" s="197">
        <v>33.01</v>
      </c>
    </row>
    <row r="124" spans="1:10" x14ac:dyDescent="0.25">
      <c r="A124" s="196"/>
      <c r="B124" s="196"/>
      <c r="C124" s="196"/>
      <c r="D124" s="196"/>
      <c r="E124" s="196" t="s">
        <v>1312</v>
      </c>
      <c r="F124" s="197">
        <v>96.09</v>
      </c>
      <c r="G124" s="196"/>
      <c r="H124" s="165" t="s">
        <v>1313</v>
      </c>
      <c r="I124" s="165"/>
      <c r="J124" s="197">
        <v>564.86</v>
      </c>
    </row>
    <row r="125" spans="1:10" ht="14.4" thickBot="1" x14ac:dyDescent="0.3">
      <c r="A125" s="191"/>
      <c r="B125" s="191"/>
      <c r="C125" s="191"/>
      <c r="D125" s="191"/>
      <c r="E125" s="191"/>
      <c r="F125" s="191"/>
      <c r="G125" s="191" t="s">
        <v>1314</v>
      </c>
      <c r="H125" s="193" t="s">
        <v>1436</v>
      </c>
      <c r="I125" s="191" t="s">
        <v>1316</v>
      </c>
      <c r="J125" s="192">
        <v>3389.16</v>
      </c>
    </row>
    <row r="126" spans="1:10" ht="14.4" thickTop="1" x14ac:dyDescent="0.25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</row>
    <row r="127" spans="1:10" x14ac:dyDescent="0.25">
      <c r="A127" s="168" t="s">
        <v>48</v>
      </c>
      <c r="B127" s="170" t="s">
        <v>3</v>
      </c>
      <c r="C127" s="168" t="s">
        <v>4</v>
      </c>
      <c r="D127" s="168" t="s">
        <v>5</v>
      </c>
      <c r="E127" s="161" t="s">
        <v>1291</v>
      </c>
      <c r="F127" s="161"/>
      <c r="G127" s="169" t="s">
        <v>6</v>
      </c>
      <c r="H127" s="170" t="s">
        <v>7</v>
      </c>
      <c r="I127" s="170" t="s">
        <v>8</v>
      </c>
      <c r="J127" s="170" t="s">
        <v>10</v>
      </c>
    </row>
    <row r="128" spans="1:10" ht="39.6" x14ac:dyDescent="0.25">
      <c r="A128" s="174" t="s">
        <v>1292</v>
      </c>
      <c r="B128" s="176" t="s">
        <v>49</v>
      </c>
      <c r="C128" s="174" t="s">
        <v>20</v>
      </c>
      <c r="D128" s="174" t="s">
        <v>50</v>
      </c>
      <c r="E128" s="162" t="s">
        <v>1293</v>
      </c>
      <c r="F128" s="162"/>
      <c r="G128" s="175" t="s">
        <v>51</v>
      </c>
      <c r="H128" s="178">
        <v>1</v>
      </c>
      <c r="I128" s="177">
        <v>113.07</v>
      </c>
      <c r="J128" s="177">
        <v>113.07</v>
      </c>
    </row>
    <row r="129" spans="1:10" ht="26.4" x14ac:dyDescent="0.25">
      <c r="A129" s="180" t="s">
        <v>1294</v>
      </c>
      <c r="B129" s="182" t="s">
        <v>1301</v>
      </c>
      <c r="C129" s="180" t="s">
        <v>36</v>
      </c>
      <c r="D129" s="180" t="s">
        <v>1302</v>
      </c>
      <c r="E129" s="163" t="s">
        <v>1297</v>
      </c>
      <c r="F129" s="163"/>
      <c r="G129" s="181" t="s">
        <v>1298</v>
      </c>
      <c r="H129" s="184">
        <v>0.6</v>
      </c>
      <c r="I129" s="183">
        <v>24.25</v>
      </c>
      <c r="J129" s="183">
        <v>14.55</v>
      </c>
    </row>
    <row r="130" spans="1:10" ht="39.6" x14ac:dyDescent="0.25">
      <c r="A130" s="185" t="s">
        <v>1303</v>
      </c>
      <c r="B130" s="187" t="s">
        <v>1437</v>
      </c>
      <c r="C130" s="185" t="s">
        <v>1305</v>
      </c>
      <c r="D130" s="185" t="s">
        <v>1438</v>
      </c>
      <c r="E130" s="164" t="s">
        <v>1307</v>
      </c>
      <c r="F130" s="164"/>
      <c r="G130" s="186" t="s">
        <v>51</v>
      </c>
      <c r="H130" s="189">
        <v>1</v>
      </c>
      <c r="I130" s="188">
        <v>98.52</v>
      </c>
      <c r="J130" s="188">
        <v>98.52</v>
      </c>
    </row>
    <row r="131" spans="1:10" x14ac:dyDescent="0.25">
      <c r="A131" s="196"/>
      <c r="B131" s="196"/>
      <c r="C131" s="196"/>
      <c r="D131" s="196"/>
      <c r="E131" s="196" t="s">
        <v>1309</v>
      </c>
      <c r="F131" s="197">
        <v>4.8499999999999996</v>
      </c>
      <c r="G131" s="196" t="s">
        <v>1310</v>
      </c>
      <c r="H131" s="197">
        <v>5.53</v>
      </c>
      <c r="I131" s="196" t="s">
        <v>1311</v>
      </c>
      <c r="J131" s="197">
        <v>10.38</v>
      </c>
    </row>
    <row r="132" spans="1:10" x14ac:dyDescent="0.25">
      <c r="A132" s="196"/>
      <c r="B132" s="196"/>
      <c r="C132" s="196"/>
      <c r="D132" s="196"/>
      <c r="E132" s="196" t="s">
        <v>1312</v>
      </c>
      <c r="F132" s="197">
        <v>23.17</v>
      </c>
      <c r="G132" s="196"/>
      <c r="H132" s="165" t="s">
        <v>1313</v>
      </c>
      <c r="I132" s="165"/>
      <c r="J132" s="197">
        <v>136.24</v>
      </c>
    </row>
    <row r="133" spans="1:10" ht="14.4" thickBot="1" x14ac:dyDescent="0.3">
      <c r="A133" s="191"/>
      <c r="B133" s="191"/>
      <c r="C133" s="191"/>
      <c r="D133" s="191"/>
      <c r="E133" s="191"/>
      <c r="F133" s="191"/>
      <c r="G133" s="191" t="s">
        <v>1314</v>
      </c>
      <c r="H133" s="193" t="s">
        <v>1439</v>
      </c>
      <c r="I133" s="191" t="s">
        <v>1316</v>
      </c>
      <c r="J133" s="192">
        <v>16348.8</v>
      </c>
    </row>
    <row r="134" spans="1:10" ht="14.4" thickTop="1" x14ac:dyDescent="0.25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</row>
    <row r="135" spans="1:10" x14ac:dyDescent="0.25">
      <c r="A135" s="168" t="s">
        <v>52</v>
      </c>
      <c r="B135" s="170" t="s">
        <v>3</v>
      </c>
      <c r="C135" s="168" t="s">
        <v>4</v>
      </c>
      <c r="D135" s="168" t="s">
        <v>5</v>
      </c>
      <c r="E135" s="161" t="s">
        <v>1291</v>
      </c>
      <c r="F135" s="161"/>
      <c r="G135" s="169" t="s">
        <v>6</v>
      </c>
      <c r="H135" s="170" t="s">
        <v>7</v>
      </c>
      <c r="I135" s="170" t="s">
        <v>8</v>
      </c>
      <c r="J135" s="170" t="s">
        <v>10</v>
      </c>
    </row>
    <row r="136" spans="1:10" x14ac:dyDescent="0.25">
      <c r="A136" s="174" t="s">
        <v>1292</v>
      </c>
      <c r="B136" s="176" t="s">
        <v>53</v>
      </c>
      <c r="C136" s="174" t="s">
        <v>36</v>
      </c>
      <c r="D136" s="174" t="s">
        <v>54</v>
      </c>
      <c r="E136" s="162" t="s">
        <v>1440</v>
      </c>
      <c r="F136" s="162"/>
      <c r="G136" s="175" t="s">
        <v>26</v>
      </c>
      <c r="H136" s="178">
        <v>1</v>
      </c>
      <c r="I136" s="177">
        <v>95.83</v>
      </c>
      <c r="J136" s="177">
        <v>95.83</v>
      </c>
    </row>
    <row r="137" spans="1:10" ht="26.4" x14ac:dyDescent="0.25">
      <c r="A137" s="180" t="s">
        <v>1294</v>
      </c>
      <c r="B137" s="182" t="s">
        <v>1335</v>
      </c>
      <c r="C137" s="180" t="s">
        <v>36</v>
      </c>
      <c r="D137" s="180" t="s">
        <v>1336</v>
      </c>
      <c r="E137" s="163" t="s">
        <v>1297</v>
      </c>
      <c r="F137" s="163"/>
      <c r="G137" s="181" t="s">
        <v>1298</v>
      </c>
      <c r="H137" s="184">
        <v>0.73499999999999999</v>
      </c>
      <c r="I137" s="183">
        <v>29.38</v>
      </c>
      <c r="J137" s="183">
        <v>21.59</v>
      </c>
    </row>
    <row r="138" spans="1:10" ht="26.4" x14ac:dyDescent="0.25">
      <c r="A138" s="180" t="s">
        <v>1294</v>
      </c>
      <c r="B138" s="182" t="s">
        <v>1333</v>
      </c>
      <c r="C138" s="180" t="s">
        <v>36</v>
      </c>
      <c r="D138" s="180" t="s">
        <v>1334</v>
      </c>
      <c r="E138" s="163" t="s">
        <v>1297</v>
      </c>
      <c r="F138" s="163"/>
      <c r="G138" s="181" t="s">
        <v>1298</v>
      </c>
      <c r="H138" s="184">
        <v>0.49199999999999999</v>
      </c>
      <c r="I138" s="183">
        <v>24.84</v>
      </c>
      <c r="J138" s="183">
        <v>12.22</v>
      </c>
    </row>
    <row r="139" spans="1:10" ht="26.4" x14ac:dyDescent="0.25">
      <c r="A139" s="180" t="s">
        <v>1294</v>
      </c>
      <c r="B139" s="182" t="s">
        <v>1441</v>
      </c>
      <c r="C139" s="180" t="s">
        <v>36</v>
      </c>
      <c r="D139" s="180" t="s">
        <v>1442</v>
      </c>
      <c r="E139" s="163" t="s">
        <v>1443</v>
      </c>
      <c r="F139" s="163"/>
      <c r="G139" s="181" t="s">
        <v>1444</v>
      </c>
      <c r="H139" s="184">
        <v>2.64E-2</v>
      </c>
      <c r="I139" s="183">
        <v>25.93</v>
      </c>
      <c r="J139" s="183">
        <v>0.68</v>
      </c>
    </row>
    <row r="140" spans="1:10" ht="26.4" x14ac:dyDescent="0.25">
      <c r="A140" s="180" t="s">
        <v>1294</v>
      </c>
      <c r="B140" s="182" t="s">
        <v>1445</v>
      </c>
      <c r="C140" s="180" t="s">
        <v>36</v>
      </c>
      <c r="D140" s="180" t="s">
        <v>1446</v>
      </c>
      <c r="E140" s="163" t="s">
        <v>1443</v>
      </c>
      <c r="F140" s="163"/>
      <c r="G140" s="181" t="s">
        <v>1447</v>
      </c>
      <c r="H140" s="184">
        <v>6.6E-3</v>
      </c>
      <c r="I140" s="183">
        <v>27.36</v>
      </c>
      <c r="J140" s="183">
        <v>0.18</v>
      </c>
    </row>
    <row r="141" spans="1:10" ht="26.4" x14ac:dyDescent="0.25">
      <c r="A141" s="180" t="s">
        <v>1294</v>
      </c>
      <c r="B141" s="182" t="s">
        <v>1448</v>
      </c>
      <c r="C141" s="180" t="s">
        <v>36</v>
      </c>
      <c r="D141" s="180" t="s">
        <v>1449</v>
      </c>
      <c r="E141" s="163" t="s">
        <v>1450</v>
      </c>
      <c r="F141" s="163"/>
      <c r="G141" s="181" t="s">
        <v>51</v>
      </c>
      <c r="H141" s="184">
        <v>6.1000000000000004E-3</v>
      </c>
      <c r="I141" s="183">
        <v>533.46</v>
      </c>
      <c r="J141" s="183">
        <v>3.25</v>
      </c>
    </row>
    <row r="142" spans="1:10" ht="26.4" x14ac:dyDescent="0.25">
      <c r="A142" s="185" t="s">
        <v>1303</v>
      </c>
      <c r="B142" s="187" t="s">
        <v>1451</v>
      </c>
      <c r="C142" s="185" t="s">
        <v>36</v>
      </c>
      <c r="D142" s="185" t="s">
        <v>1452</v>
      </c>
      <c r="E142" s="164" t="s">
        <v>1307</v>
      </c>
      <c r="F142" s="164"/>
      <c r="G142" s="186" t="s">
        <v>77</v>
      </c>
      <c r="H142" s="189">
        <v>2</v>
      </c>
      <c r="I142" s="188">
        <v>7.82</v>
      </c>
      <c r="J142" s="188">
        <v>15.64</v>
      </c>
    </row>
    <row r="143" spans="1:10" ht="26.4" x14ac:dyDescent="0.25">
      <c r="A143" s="185" t="s">
        <v>1303</v>
      </c>
      <c r="B143" s="187" t="s">
        <v>1337</v>
      </c>
      <c r="C143" s="185" t="s">
        <v>36</v>
      </c>
      <c r="D143" s="185" t="s">
        <v>1338</v>
      </c>
      <c r="E143" s="164" t="s">
        <v>1307</v>
      </c>
      <c r="F143" s="164"/>
      <c r="G143" s="186" t="s">
        <v>77</v>
      </c>
      <c r="H143" s="189">
        <v>1.2273000000000001</v>
      </c>
      <c r="I143" s="188">
        <v>10.96</v>
      </c>
      <c r="J143" s="188">
        <v>13.45</v>
      </c>
    </row>
    <row r="144" spans="1:10" ht="39.6" x14ac:dyDescent="0.25">
      <c r="A144" s="185" t="s">
        <v>1303</v>
      </c>
      <c r="B144" s="187" t="s">
        <v>1453</v>
      </c>
      <c r="C144" s="185" t="s">
        <v>36</v>
      </c>
      <c r="D144" s="185" t="s">
        <v>1454</v>
      </c>
      <c r="E144" s="164" t="s">
        <v>1307</v>
      </c>
      <c r="F144" s="164"/>
      <c r="G144" s="186" t="s">
        <v>26</v>
      </c>
      <c r="H144" s="189">
        <v>0.58530000000000004</v>
      </c>
      <c r="I144" s="188">
        <v>47.4</v>
      </c>
      <c r="J144" s="188">
        <v>27.74</v>
      </c>
    </row>
    <row r="145" spans="1:10" x14ac:dyDescent="0.25">
      <c r="A145" s="185" t="s">
        <v>1303</v>
      </c>
      <c r="B145" s="187" t="s">
        <v>1455</v>
      </c>
      <c r="C145" s="185" t="s">
        <v>36</v>
      </c>
      <c r="D145" s="185" t="s">
        <v>1456</v>
      </c>
      <c r="E145" s="164" t="s">
        <v>1307</v>
      </c>
      <c r="F145" s="164"/>
      <c r="G145" s="186" t="s">
        <v>93</v>
      </c>
      <c r="H145" s="189">
        <v>6.8000000000000005E-2</v>
      </c>
      <c r="I145" s="188">
        <v>15.96</v>
      </c>
      <c r="J145" s="188">
        <v>1.08</v>
      </c>
    </row>
    <row r="146" spans="1:10" x14ac:dyDescent="0.25">
      <c r="A146" s="196"/>
      <c r="B146" s="196"/>
      <c r="C146" s="196"/>
      <c r="D146" s="196"/>
      <c r="E146" s="196" t="s">
        <v>1309</v>
      </c>
      <c r="F146" s="197">
        <v>12.63</v>
      </c>
      <c r="G146" s="196" t="s">
        <v>1310</v>
      </c>
      <c r="H146" s="197">
        <v>14.39</v>
      </c>
      <c r="I146" s="196" t="s">
        <v>1311</v>
      </c>
      <c r="J146" s="197">
        <v>27.02</v>
      </c>
    </row>
    <row r="147" spans="1:10" x14ac:dyDescent="0.25">
      <c r="A147" s="196"/>
      <c r="B147" s="196"/>
      <c r="C147" s="196"/>
      <c r="D147" s="196"/>
      <c r="E147" s="196" t="s">
        <v>1312</v>
      </c>
      <c r="F147" s="197">
        <v>19.64</v>
      </c>
      <c r="G147" s="196"/>
      <c r="H147" s="165" t="s">
        <v>1313</v>
      </c>
      <c r="I147" s="165"/>
      <c r="J147" s="197">
        <v>115.47</v>
      </c>
    </row>
    <row r="148" spans="1:10" ht="14.4" thickBot="1" x14ac:dyDescent="0.3">
      <c r="A148" s="191"/>
      <c r="B148" s="191"/>
      <c r="C148" s="191"/>
      <c r="D148" s="191"/>
      <c r="E148" s="191"/>
      <c r="F148" s="191"/>
      <c r="G148" s="191" t="s">
        <v>1314</v>
      </c>
      <c r="H148" s="193" t="s">
        <v>1457</v>
      </c>
      <c r="I148" s="191" t="s">
        <v>1316</v>
      </c>
      <c r="J148" s="192">
        <v>44176.51</v>
      </c>
    </row>
    <row r="149" spans="1:10" ht="14.4" thickTop="1" x14ac:dyDescent="0.25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</row>
    <row r="150" spans="1:10" x14ac:dyDescent="0.25">
      <c r="A150" s="171" t="s">
        <v>55</v>
      </c>
      <c r="B150" s="171"/>
      <c r="C150" s="171"/>
      <c r="D150" s="171" t="s">
        <v>56</v>
      </c>
      <c r="E150" s="171"/>
      <c r="F150" s="160"/>
      <c r="G150" s="160"/>
      <c r="H150" s="172"/>
      <c r="I150" s="171"/>
      <c r="J150" s="173">
        <v>70588.509999999995</v>
      </c>
    </row>
    <row r="151" spans="1:10" x14ac:dyDescent="0.25">
      <c r="A151" s="168" t="s">
        <v>57</v>
      </c>
      <c r="B151" s="170" t="s">
        <v>3</v>
      </c>
      <c r="C151" s="168" t="s">
        <v>4</v>
      </c>
      <c r="D151" s="168" t="s">
        <v>5</v>
      </c>
      <c r="E151" s="161" t="s">
        <v>1291</v>
      </c>
      <c r="F151" s="161"/>
      <c r="G151" s="169" t="s">
        <v>6</v>
      </c>
      <c r="H151" s="170" t="s">
        <v>7</v>
      </c>
      <c r="I151" s="170" t="s">
        <v>8</v>
      </c>
      <c r="J151" s="170" t="s">
        <v>10</v>
      </c>
    </row>
    <row r="152" spans="1:10" ht="26.4" x14ac:dyDescent="0.25">
      <c r="A152" s="174" t="s">
        <v>1292</v>
      </c>
      <c r="B152" s="176" t="s">
        <v>58</v>
      </c>
      <c r="C152" s="174" t="s">
        <v>36</v>
      </c>
      <c r="D152" s="174" t="s">
        <v>59</v>
      </c>
      <c r="E152" s="162" t="s">
        <v>1297</v>
      </c>
      <c r="F152" s="162"/>
      <c r="G152" s="175" t="s">
        <v>60</v>
      </c>
      <c r="H152" s="178">
        <v>1</v>
      </c>
      <c r="I152" s="177">
        <v>24408.2</v>
      </c>
      <c r="J152" s="177">
        <v>24408.2</v>
      </c>
    </row>
    <row r="153" spans="1:10" ht="26.4" x14ac:dyDescent="0.25">
      <c r="A153" s="185" t="s">
        <v>1303</v>
      </c>
      <c r="B153" s="187" t="s">
        <v>1458</v>
      </c>
      <c r="C153" s="185" t="s">
        <v>36</v>
      </c>
      <c r="D153" s="185" t="s">
        <v>1459</v>
      </c>
      <c r="E153" s="164">
        <v>0</v>
      </c>
      <c r="F153" s="164"/>
      <c r="G153" s="186" t="s">
        <v>60</v>
      </c>
      <c r="H153" s="189">
        <v>1</v>
      </c>
      <c r="I153" s="188">
        <v>510.04</v>
      </c>
      <c r="J153" s="188">
        <v>510.04</v>
      </c>
    </row>
    <row r="154" spans="1:10" ht="26.4" x14ac:dyDescent="0.25">
      <c r="A154" s="185" t="s">
        <v>1303</v>
      </c>
      <c r="B154" s="187" t="s">
        <v>1460</v>
      </c>
      <c r="C154" s="185" t="s">
        <v>36</v>
      </c>
      <c r="D154" s="185" t="s">
        <v>1461</v>
      </c>
      <c r="E154" s="164">
        <v>0</v>
      </c>
      <c r="F154" s="164"/>
      <c r="G154" s="186" t="s">
        <v>60</v>
      </c>
      <c r="H154" s="189">
        <v>1</v>
      </c>
      <c r="I154" s="188">
        <v>153.44</v>
      </c>
      <c r="J154" s="188">
        <v>153.44</v>
      </c>
    </row>
    <row r="155" spans="1:10" x14ac:dyDescent="0.25">
      <c r="A155" s="185" t="s">
        <v>1303</v>
      </c>
      <c r="B155" s="187" t="s">
        <v>1462</v>
      </c>
      <c r="C155" s="185" t="s">
        <v>36</v>
      </c>
      <c r="D155" s="185" t="s">
        <v>1463</v>
      </c>
      <c r="E155" s="164" t="s">
        <v>1464</v>
      </c>
      <c r="F155" s="164"/>
      <c r="G155" s="186" t="s">
        <v>60</v>
      </c>
      <c r="H155" s="189">
        <v>1</v>
      </c>
      <c r="I155" s="188">
        <v>23515.93</v>
      </c>
      <c r="J155" s="188">
        <v>23515.93</v>
      </c>
    </row>
    <row r="156" spans="1:10" ht="26.4" x14ac:dyDescent="0.25">
      <c r="A156" s="185" t="s">
        <v>1303</v>
      </c>
      <c r="B156" s="187" t="s">
        <v>1465</v>
      </c>
      <c r="C156" s="185" t="s">
        <v>36</v>
      </c>
      <c r="D156" s="185" t="s">
        <v>1466</v>
      </c>
      <c r="E156" s="164">
        <v>0</v>
      </c>
      <c r="F156" s="164"/>
      <c r="G156" s="186" t="s">
        <v>60</v>
      </c>
      <c r="H156" s="189">
        <v>1</v>
      </c>
      <c r="I156" s="188">
        <v>3.82</v>
      </c>
      <c r="J156" s="188">
        <v>3.82</v>
      </c>
    </row>
    <row r="157" spans="1:10" ht="26.4" x14ac:dyDescent="0.25">
      <c r="A157" s="185" t="s">
        <v>1303</v>
      </c>
      <c r="B157" s="187" t="s">
        <v>1467</v>
      </c>
      <c r="C157" s="185" t="s">
        <v>36</v>
      </c>
      <c r="D157" s="185" t="s">
        <v>1468</v>
      </c>
      <c r="E157" s="164">
        <v>0</v>
      </c>
      <c r="F157" s="164"/>
      <c r="G157" s="186" t="s">
        <v>60</v>
      </c>
      <c r="H157" s="189">
        <v>1</v>
      </c>
      <c r="I157" s="188">
        <v>206.69</v>
      </c>
      <c r="J157" s="188">
        <v>206.69</v>
      </c>
    </row>
    <row r="158" spans="1:10" ht="26.4" x14ac:dyDescent="0.25">
      <c r="A158" s="185" t="s">
        <v>1303</v>
      </c>
      <c r="B158" s="187" t="s">
        <v>1469</v>
      </c>
      <c r="C158" s="185" t="s">
        <v>36</v>
      </c>
      <c r="D158" s="185" t="s">
        <v>1470</v>
      </c>
      <c r="E158" s="164">
        <v>0</v>
      </c>
      <c r="F158" s="164"/>
      <c r="G158" s="186" t="s">
        <v>60</v>
      </c>
      <c r="H158" s="189">
        <v>1</v>
      </c>
      <c r="I158" s="188">
        <v>18.28</v>
      </c>
      <c r="J158" s="188">
        <v>18.28</v>
      </c>
    </row>
    <row r="159" spans="1:10" x14ac:dyDescent="0.25">
      <c r="A159" s="196"/>
      <c r="B159" s="196"/>
      <c r="C159" s="196"/>
      <c r="D159" s="196"/>
      <c r="E159" s="196" t="s">
        <v>1309</v>
      </c>
      <c r="F159" s="197">
        <v>13823.95</v>
      </c>
      <c r="G159" s="196" t="s">
        <v>1310</v>
      </c>
      <c r="H159" s="197">
        <v>9691.98</v>
      </c>
      <c r="I159" s="196" t="s">
        <v>1311</v>
      </c>
      <c r="J159" s="197">
        <v>23515.93</v>
      </c>
    </row>
    <row r="160" spans="1:10" x14ac:dyDescent="0.25">
      <c r="A160" s="196"/>
      <c r="B160" s="196"/>
      <c r="C160" s="196"/>
      <c r="D160" s="196"/>
      <c r="E160" s="196" t="s">
        <v>1312</v>
      </c>
      <c r="F160" s="197">
        <v>5003.68</v>
      </c>
      <c r="G160" s="196"/>
      <c r="H160" s="165" t="s">
        <v>1313</v>
      </c>
      <c r="I160" s="165"/>
      <c r="J160" s="197">
        <v>29411.88</v>
      </c>
    </row>
    <row r="161" spans="1:10" ht="14.4" thickBot="1" x14ac:dyDescent="0.3">
      <c r="A161" s="191"/>
      <c r="B161" s="191"/>
      <c r="C161" s="191"/>
      <c r="D161" s="191"/>
      <c r="E161" s="191"/>
      <c r="F161" s="191"/>
      <c r="G161" s="191" t="s">
        <v>1314</v>
      </c>
      <c r="H161" s="193" t="s">
        <v>1471</v>
      </c>
      <c r="I161" s="191" t="s">
        <v>1316</v>
      </c>
      <c r="J161" s="192">
        <v>70588.509999999995</v>
      </c>
    </row>
    <row r="162" spans="1:10" ht="14.4" thickTop="1" x14ac:dyDescent="0.25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</row>
    <row r="163" spans="1:10" x14ac:dyDescent="0.25">
      <c r="A163" s="171" t="s">
        <v>61</v>
      </c>
      <c r="B163" s="171"/>
      <c r="C163" s="171"/>
      <c r="D163" s="171" t="s">
        <v>62</v>
      </c>
      <c r="E163" s="171"/>
      <c r="F163" s="160"/>
      <c r="G163" s="160"/>
      <c r="H163" s="172"/>
      <c r="I163" s="171"/>
      <c r="J163" s="173">
        <v>8779.14</v>
      </c>
    </row>
    <row r="164" spans="1:10" x14ac:dyDescent="0.25">
      <c r="A164" s="168" t="s">
        <v>63</v>
      </c>
      <c r="B164" s="170" t="s">
        <v>3</v>
      </c>
      <c r="C164" s="168" t="s">
        <v>4</v>
      </c>
      <c r="D164" s="168" t="s">
        <v>5</v>
      </c>
      <c r="E164" s="161" t="s">
        <v>1291</v>
      </c>
      <c r="F164" s="161"/>
      <c r="G164" s="169" t="s">
        <v>6</v>
      </c>
      <c r="H164" s="170" t="s">
        <v>7</v>
      </c>
      <c r="I164" s="170" t="s">
        <v>8</v>
      </c>
      <c r="J164" s="170" t="s">
        <v>10</v>
      </c>
    </row>
    <row r="165" spans="1:10" x14ac:dyDescent="0.25">
      <c r="A165" s="174" t="s">
        <v>1292</v>
      </c>
      <c r="B165" s="176" t="s">
        <v>64</v>
      </c>
      <c r="C165" s="174" t="s">
        <v>20</v>
      </c>
      <c r="D165" s="174" t="s">
        <v>65</v>
      </c>
      <c r="E165" s="162" t="s">
        <v>1293</v>
      </c>
      <c r="F165" s="162"/>
      <c r="G165" s="175" t="s">
        <v>38</v>
      </c>
      <c r="H165" s="178">
        <v>1</v>
      </c>
      <c r="I165" s="177">
        <v>7285.6</v>
      </c>
      <c r="J165" s="177">
        <v>7285.6</v>
      </c>
    </row>
    <row r="166" spans="1:10" ht="26.4" x14ac:dyDescent="0.25">
      <c r="A166" s="180" t="s">
        <v>1294</v>
      </c>
      <c r="B166" s="182" t="s">
        <v>1472</v>
      </c>
      <c r="C166" s="180" t="s">
        <v>36</v>
      </c>
      <c r="D166" s="180" t="s">
        <v>1473</v>
      </c>
      <c r="E166" s="163" t="s">
        <v>1297</v>
      </c>
      <c r="F166" s="163"/>
      <c r="G166" s="181" t="s">
        <v>1298</v>
      </c>
      <c r="H166" s="184">
        <v>12.756</v>
      </c>
      <c r="I166" s="183">
        <v>24.35</v>
      </c>
      <c r="J166" s="183">
        <v>310.60000000000002</v>
      </c>
    </row>
    <row r="167" spans="1:10" ht="26.4" x14ac:dyDescent="0.25">
      <c r="A167" s="180" t="s">
        <v>1294</v>
      </c>
      <c r="B167" s="182" t="s">
        <v>1295</v>
      </c>
      <c r="C167" s="180" t="s">
        <v>36</v>
      </c>
      <c r="D167" s="180" t="s">
        <v>1296</v>
      </c>
      <c r="E167" s="163" t="s">
        <v>1297</v>
      </c>
      <c r="F167" s="163"/>
      <c r="G167" s="181" t="s">
        <v>1298</v>
      </c>
      <c r="H167" s="184">
        <v>57.4</v>
      </c>
      <c r="I167" s="183">
        <v>25.7</v>
      </c>
      <c r="J167" s="183">
        <v>1475.18</v>
      </c>
    </row>
    <row r="168" spans="1:10" ht="26.4" x14ac:dyDescent="0.25">
      <c r="A168" s="180" t="s">
        <v>1294</v>
      </c>
      <c r="B168" s="182" t="s">
        <v>1474</v>
      </c>
      <c r="C168" s="180" t="s">
        <v>36</v>
      </c>
      <c r="D168" s="180" t="s">
        <v>1475</v>
      </c>
      <c r="E168" s="163" t="s">
        <v>1297</v>
      </c>
      <c r="F168" s="163"/>
      <c r="G168" s="181" t="s">
        <v>1298</v>
      </c>
      <c r="H168" s="184">
        <v>13.818</v>
      </c>
      <c r="I168" s="183">
        <v>31.5</v>
      </c>
      <c r="J168" s="183">
        <v>435.26</v>
      </c>
    </row>
    <row r="169" spans="1:10" ht="26.4" x14ac:dyDescent="0.25">
      <c r="A169" s="180" t="s">
        <v>1294</v>
      </c>
      <c r="B169" s="182" t="s">
        <v>1301</v>
      </c>
      <c r="C169" s="180" t="s">
        <v>36</v>
      </c>
      <c r="D169" s="180" t="s">
        <v>1302</v>
      </c>
      <c r="E169" s="163" t="s">
        <v>1297</v>
      </c>
      <c r="F169" s="163"/>
      <c r="G169" s="181" t="s">
        <v>1298</v>
      </c>
      <c r="H169" s="184">
        <v>100.914</v>
      </c>
      <c r="I169" s="183">
        <v>24.25</v>
      </c>
      <c r="J169" s="183">
        <v>2447.16</v>
      </c>
    </row>
    <row r="170" spans="1:10" ht="26.4" x14ac:dyDescent="0.25">
      <c r="A170" s="180" t="s">
        <v>1294</v>
      </c>
      <c r="B170" s="182" t="s">
        <v>1333</v>
      </c>
      <c r="C170" s="180" t="s">
        <v>36</v>
      </c>
      <c r="D170" s="180" t="s">
        <v>1334</v>
      </c>
      <c r="E170" s="163" t="s">
        <v>1297</v>
      </c>
      <c r="F170" s="163"/>
      <c r="G170" s="181" t="s">
        <v>1298</v>
      </c>
      <c r="H170" s="184">
        <v>18.07</v>
      </c>
      <c r="I170" s="183">
        <v>24.84</v>
      </c>
      <c r="J170" s="183">
        <v>448.85</v>
      </c>
    </row>
    <row r="171" spans="1:10" ht="26.4" x14ac:dyDescent="0.25">
      <c r="A171" s="180" t="s">
        <v>1294</v>
      </c>
      <c r="B171" s="182" t="s">
        <v>1476</v>
      </c>
      <c r="C171" s="180" t="s">
        <v>36</v>
      </c>
      <c r="D171" s="180" t="s">
        <v>1477</v>
      </c>
      <c r="E171" s="163" t="s">
        <v>1297</v>
      </c>
      <c r="F171" s="163"/>
      <c r="G171" s="181" t="s">
        <v>1298</v>
      </c>
      <c r="H171" s="184">
        <v>18.07</v>
      </c>
      <c r="I171" s="183">
        <v>28.37</v>
      </c>
      <c r="J171" s="183">
        <v>512.64</v>
      </c>
    </row>
    <row r="172" spans="1:10" ht="26.4" x14ac:dyDescent="0.25">
      <c r="A172" s="180" t="s">
        <v>1294</v>
      </c>
      <c r="B172" s="182" t="s">
        <v>1478</v>
      </c>
      <c r="C172" s="180" t="s">
        <v>36</v>
      </c>
      <c r="D172" s="180" t="s">
        <v>1479</v>
      </c>
      <c r="E172" s="163" t="s">
        <v>1297</v>
      </c>
      <c r="F172" s="163"/>
      <c r="G172" s="181" t="s">
        <v>1298</v>
      </c>
      <c r="H172" s="184">
        <v>6.3780000000000001</v>
      </c>
      <c r="I172" s="183">
        <v>29.46</v>
      </c>
      <c r="J172" s="183">
        <v>187.89</v>
      </c>
    </row>
    <row r="173" spans="1:10" ht="26.4" x14ac:dyDescent="0.25">
      <c r="A173" s="180" t="s">
        <v>1294</v>
      </c>
      <c r="B173" s="182" t="s">
        <v>1299</v>
      </c>
      <c r="C173" s="180" t="s">
        <v>36</v>
      </c>
      <c r="D173" s="180" t="s">
        <v>1300</v>
      </c>
      <c r="E173" s="163" t="s">
        <v>1297</v>
      </c>
      <c r="F173" s="163"/>
      <c r="G173" s="181" t="s">
        <v>1298</v>
      </c>
      <c r="H173" s="184">
        <v>28.7</v>
      </c>
      <c r="I173" s="183">
        <v>30.42</v>
      </c>
      <c r="J173" s="183">
        <v>873.05</v>
      </c>
    </row>
    <row r="174" spans="1:10" ht="26.4" x14ac:dyDescent="0.25">
      <c r="A174" s="180" t="s">
        <v>1294</v>
      </c>
      <c r="B174" s="182" t="s">
        <v>1355</v>
      </c>
      <c r="C174" s="180" t="s">
        <v>36</v>
      </c>
      <c r="D174" s="180" t="s">
        <v>1356</v>
      </c>
      <c r="E174" s="163" t="s">
        <v>1297</v>
      </c>
      <c r="F174" s="163"/>
      <c r="G174" s="181" t="s">
        <v>1298</v>
      </c>
      <c r="H174" s="184">
        <v>20.196000000000002</v>
      </c>
      <c r="I174" s="183">
        <v>29.46</v>
      </c>
      <c r="J174" s="183">
        <v>594.97</v>
      </c>
    </row>
    <row r="175" spans="1:10" x14ac:dyDescent="0.25">
      <c r="A175" s="196"/>
      <c r="B175" s="196"/>
      <c r="C175" s="196"/>
      <c r="D175" s="196"/>
      <c r="E175" s="196" t="s">
        <v>1309</v>
      </c>
      <c r="F175" s="197">
        <v>2504.83</v>
      </c>
      <c r="G175" s="196" t="s">
        <v>1310</v>
      </c>
      <c r="H175" s="197">
        <v>2851.5</v>
      </c>
      <c r="I175" s="196" t="s">
        <v>1311</v>
      </c>
      <c r="J175" s="197">
        <v>5356.33</v>
      </c>
    </row>
    <row r="176" spans="1:10" x14ac:dyDescent="0.25">
      <c r="A176" s="196"/>
      <c r="B176" s="196"/>
      <c r="C176" s="196"/>
      <c r="D176" s="196"/>
      <c r="E176" s="196" t="s">
        <v>1312</v>
      </c>
      <c r="F176" s="197">
        <v>1493.54</v>
      </c>
      <c r="G176" s="196"/>
      <c r="H176" s="165" t="s">
        <v>1313</v>
      </c>
      <c r="I176" s="165"/>
      <c r="J176" s="197">
        <v>8779.14</v>
      </c>
    </row>
    <row r="177" spans="1:10" ht="14.4" thickBot="1" x14ac:dyDescent="0.3">
      <c r="A177" s="191"/>
      <c r="B177" s="191"/>
      <c r="C177" s="191"/>
      <c r="D177" s="191"/>
      <c r="E177" s="191"/>
      <c r="F177" s="191"/>
      <c r="G177" s="191" t="s">
        <v>1314</v>
      </c>
      <c r="H177" s="193" t="s">
        <v>1375</v>
      </c>
      <c r="I177" s="191" t="s">
        <v>1316</v>
      </c>
      <c r="J177" s="192">
        <v>8779.14</v>
      </c>
    </row>
    <row r="178" spans="1:10" ht="14.4" thickTop="1" x14ac:dyDescent="0.25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</row>
    <row r="179" spans="1:10" x14ac:dyDescent="0.25">
      <c r="A179" s="171" t="s">
        <v>66</v>
      </c>
      <c r="B179" s="171"/>
      <c r="C179" s="171"/>
      <c r="D179" s="171" t="s">
        <v>67</v>
      </c>
      <c r="E179" s="171"/>
      <c r="F179" s="160"/>
      <c r="G179" s="160"/>
      <c r="H179" s="172"/>
      <c r="I179" s="171"/>
      <c r="J179" s="173">
        <v>22784.25</v>
      </c>
    </row>
    <row r="180" spans="1:10" x14ac:dyDescent="0.25">
      <c r="A180" s="168" t="s">
        <v>68</v>
      </c>
      <c r="B180" s="170" t="s">
        <v>3</v>
      </c>
      <c r="C180" s="168" t="s">
        <v>4</v>
      </c>
      <c r="D180" s="168" t="s">
        <v>5</v>
      </c>
      <c r="E180" s="161" t="s">
        <v>1291</v>
      </c>
      <c r="F180" s="161"/>
      <c r="G180" s="169" t="s">
        <v>6</v>
      </c>
      <c r="H180" s="170" t="s">
        <v>7</v>
      </c>
      <c r="I180" s="170" t="s">
        <v>8</v>
      </c>
      <c r="J180" s="170" t="s">
        <v>10</v>
      </c>
    </row>
    <row r="181" spans="1:10" ht="52.8" x14ac:dyDescent="0.25">
      <c r="A181" s="174" t="s">
        <v>1292</v>
      </c>
      <c r="B181" s="176" t="s">
        <v>69</v>
      </c>
      <c r="C181" s="174" t="s">
        <v>20</v>
      </c>
      <c r="D181" s="174" t="s">
        <v>70</v>
      </c>
      <c r="E181" s="162" t="s">
        <v>1293</v>
      </c>
      <c r="F181" s="162"/>
      <c r="G181" s="175" t="s">
        <v>71</v>
      </c>
      <c r="H181" s="178">
        <v>1</v>
      </c>
      <c r="I181" s="177">
        <v>28.3</v>
      </c>
      <c r="J181" s="177">
        <v>28.3</v>
      </c>
    </row>
    <row r="182" spans="1:10" ht="39.6" x14ac:dyDescent="0.25">
      <c r="A182" s="180" t="s">
        <v>1294</v>
      </c>
      <c r="B182" s="182" t="s">
        <v>1480</v>
      </c>
      <c r="C182" s="180" t="s">
        <v>36</v>
      </c>
      <c r="D182" s="180" t="s">
        <v>1481</v>
      </c>
      <c r="E182" s="163" t="s">
        <v>1482</v>
      </c>
      <c r="F182" s="163"/>
      <c r="G182" s="181" t="s">
        <v>26</v>
      </c>
      <c r="H182" s="184">
        <v>0.41599999999999998</v>
      </c>
      <c r="I182" s="183">
        <v>17.559999999999999</v>
      </c>
      <c r="J182" s="183">
        <v>7.3</v>
      </c>
    </row>
    <row r="183" spans="1:10" ht="52.8" x14ac:dyDescent="0.25">
      <c r="A183" s="185" t="s">
        <v>1303</v>
      </c>
      <c r="B183" s="187" t="s">
        <v>1483</v>
      </c>
      <c r="C183" s="185" t="s">
        <v>36</v>
      </c>
      <c r="D183" s="185" t="s">
        <v>1484</v>
      </c>
      <c r="E183" s="164" t="s">
        <v>1332</v>
      </c>
      <c r="F183" s="164"/>
      <c r="G183" s="186" t="s">
        <v>1485</v>
      </c>
      <c r="H183" s="189">
        <v>1</v>
      </c>
      <c r="I183" s="188">
        <v>21</v>
      </c>
      <c r="J183" s="188">
        <v>21</v>
      </c>
    </row>
    <row r="184" spans="1:10" x14ac:dyDescent="0.25">
      <c r="A184" s="196"/>
      <c r="B184" s="196"/>
      <c r="C184" s="196"/>
      <c r="D184" s="196"/>
      <c r="E184" s="196" t="s">
        <v>1309</v>
      </c>
      <c r="F184" s="197">
        <v>2.5</v>
      </c>
      <c r="G184" s="196" t="s">
        <v>1310</v>
      </c>
      <c r="H184" s="197">
        <v>2.85</v>
      </c>
      <c r="I184" s="196" t="s">
        <v>1311</v>
      </c>
      <c r="J184" s="197">
        <v>5.35</v>
      </c>
    </row>
    <row r="185" spans="1:10" x14ac:dyDescent="0.25">
      <c r="A185" s="196"/>
      <c r="B185" s="196"/>
      <c r="C185" s="196"/>
      <c r="D185" s="196"/>
      <c r="E185" s="196" t="s">
        <v>1312</v>
      </c>
      <c r="F185" s="197">
        <v>5.8</v>
      </c>
      <c r="G185" s="196"/>
      <c r="H185" s="165" t="s">
        <v>1313</v>
      </c>
      <c r="I185" s="165"/>
      <c r="J185" s="197">
        <v>34.1</v>
      </c>
    </row>
    <row r="186" spans="1:10" ht="14.4" thickBot="1" x14ac:dyDescent="0.3">
      <c r="A186" s="191"/>
      <c r="B186" s="191"/>
      <c r="C186" s="191"/>
      <c r="D186" s="191"/>
      <c r="E186" s="191"/>
      <c r="F186" s="191"/>
      <c r="G186" s="191" t="s">
        <v>1314</v>
      </c>
      <c r="H186" s="193" t="s">
        <v>1486</v>
      </c>
      <c r="I186" s="191" t="s">
        <v>1316</v>
      </c>
      <c r="J186" s="192">
        <v>22784.25</v>
      </c>
    </row>
    <row r="187" spans="1:10" ht="14.4" thickTop="1" x14ac:dyDescent="0.25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</row>
    <row r="188" spans="1:10" x14ac:dyDescent="0.25">
      <c r="A188" s="171" t="s">
        <v>72</v>
      </c>
      <c r="B188" s="171"/>
      <c r="C188" s="171"/>
      <c r="D188" s="171" t="s">
        <v>73</v>
      </c>
      <c r="E188" s="171"/>
      <c r="F188" s="160"/>
      <c r="G188" s="160"/>
      <c r="H188" s="172"/>
      <c r="I188" s="171"/>
      <c r="J188" s="173">
        <v>268480.84000000003</v>
      </c>
    </row>
    <row r="189" spans="1:10" x14ac:dyDescent="0.25">
      <c r="A189" s="168" t="s">
        <v>74</v>
      </c>
      <c r="B189" s="170" t="s">
        <v>3</v>
      </c>
      <c r="C189" s="168" t="s">
        <v>4</v>
      </c>
      <c r="D189" s="168" t="s">
        <v>5</v>
      </c>
      <c r="E189" s="161" t="s">
        <v>1291</v>
      </c>
      <c r="F189" s="161"/>
      <c r="G189" s="169" t="s">
        <v>6</v>
      </c>
      <c r="H189" s="170" t="s">
        <v>7</v>
      </c>
      <c r="I189" s="170" t="s">
        <v>8</v>
      </c>
      <c r="J189" s="170" t="s">
        <v>10</v>
      </c>
    </row>
    <row r="190" spans="1:10" ht="26.4" x14ac:dyDescent="0.25">
      <c r="A190" s="174" t="s">
        <v>1292</v>
      </c>
      <c r="B190" s="176" t="s">
        <v>75</v>
      </c>
      <c r="C190" s="174" t="s">
        <v>36</v>
      </c>
      <c r="D190" s="174" t="s">
        <v>76</v>
      </c>
      <c r="E190" s="162" t="s">
        <v>1487</v>
      </c>
      <c r="F190" s="162"/>
      <c r="G190" s="175" t="s">
        <v>77</v>
      </c>
      <c r="H190" s="178">
        <v>1</v>
      </c>
      <c r="I190" s="177">
        <v>70.180000000000007</v>
      </c>
      <c r="J190" s="177">
        <v>70.180000000000007</v>
      </c>
    </row>
    <row r="191" spans="1:10" ht="26.4" x14ac:dyDescent="0.25">
      <c r="A191" s="180" t="s">
        <v>1294</v>
      </c>
      <c r="B191" s="182" t="s">
        <v>1441</v>
      </c>
      <c r="C191" s="180" t="s">
        <v>36</v>
      </c>
      <c r="D191" s="180" t="s">
        <v>1442</v>
      </c>
      <c r="E191" s="163" t="s">
        <v>1443</v>
      </c>
      <c r="F191" s="163"/>
      <c r="G191" s="181" t="s">
        <v>1444</v>
      </c>
      <c r="H191" s="184">
        <v>2.8000000000000001E-2</v>
      </c>
      <c r="I191" s="183">
        <v>25.93</v>
      </c>
      <c r="J191" s="183">
        <v>0.72</v>
      </c>
    </row>
    <row r="192" spans="1:10" ht="26.4" x14ac:dyDescent="0.25">
      <c r="A192" s="180" t="s">
        <v>1294</v>
      </c>
      <c r="B192" s="182" t="s">
        <v>1448</v>
      </c>
      <c r="C192" s="180" t="s">
        <v>36</v>
      </c>
      <c r="D192" s="180" t="s">
        <v>1449</v>
      </c>
      <c r="E192" s="163" t="s">
        <v>1450</v>
      </c>
      <c r="F192" s="163"/>
      <c r="G192" s="181" t="s">
        <v>51</v>
      </c>
      <c r="H192" s="184">
        <v>4.0000000000000001E-3</v>
      </c>
      <c r="I192" s="183">
        <v>533.46</v>
      </c>
      <c r="J192" s="183">
        <v>2.13</v>
      </c>
    </row>
    <row r="193" spans="1:10" ht="26.4" x14ac:dyDescent="0.25">
      <c r="A193" s="180" t="s">
        <v>1294</v>
      </c>
      <c r="B193" s="182" t="s">
        <v>1335</v>
      </c>
      <c r="C193" s="180" t="s">
        <v>36</v>
      </c>
      <c r="D193" s="180" t="s">
        <v>1336</v>
      </c>
      <c r="E193" s="163" t="s">
        <v>1297</v>
      </c>
      <c r="F193" s="163"/>
      <c r="G193" s="181" t="s">
        <v>1298</v>
      </c>
      <c r="H193" s="184">
        <v>0.72470000000000001</v>
      </c>
      <c r="I193" s="183">
        <v>29.38</v>
      </c>
      <c r="J193" s="183">
        <v>21.29</v>
      </c>
    </row>
    <row r="194" spans="1:10" ht="26.4" x14ac:dyDescent="0.25">
      <c r="A194" s="180" t="s">
        <v>1294</v>
      </c>
      <c r="B194" s="182" t="s">
        <v>1445</v>
      </c>
      <c r="C194" s="180" t="s">
        <v>36</v>
      </c>
      <c r="D194" s="180" t="s">
        <v>1446</v>
      </c>
      <c r="E194" s="163" t="s">
        <v>1443</v>
      </c>
      <c r="F194" s="163"/>
      <c r="G194" s="181" t="s">
        <v>1447</v>
      </c>
      <c r="H194" s="184">
        <v>7.0000000000000001E-3</v>
      </c>
      <c r="I194" s="183">
        <v>27.36</v>
      </c>
      <c r="J194" s="183">
        <v>0.19</v>
      </c>
    </row>
    <row r="195" spans="1:10" ht="26.4" x14ac:dyDescent="0.25">
      <c r="A195" s="180" t="s">
        <v>1294</v>
      </c>
      <c r="B195" s="182" t="s">
        <v>1333</v>
      </c>
      <c r="C195" s="180" t="s">
        <v>36</v>
      </c>
      <c r="D195" s="180" t="s">
        <v>1334</v>
      </c>
      <c r="E195" s="163" t="s">
        <v>1297</v>
      </c>
      <c r="F195" s="163"/>
      <c r="G195" s="181" t="s">
        <v>1298</v>
      </c>
      <c r="H195" s="184">
        <v>0.72470000000000001</v>
      </c>
      <c r="I195" s="183">
        <v>24.84</v>
      </c>
      <c r="J195" s="183">
        <v>18</v>
      </c>
    </row>
    <row r="196" spans="1:10" ht="39.6" x14ac:dyDescent="0.25">
      <c r="A196" s="185" t="s">
        <v>1303</v>
      </c>
      <c r="B196" s="187" t="s">
        <v>1488</v>
      </c>
      <c r="C196" s="185" t="s">
        <v>36</v>
      </c>
      <c r="D196" s="185" t="s">
        <v>1489</v>
      </c>
      <c r="E196" s="164" t="s">
        <v>1307</v>
      </c>
      <c r="F196" s="164"/>
      <c r="G196" s="186" t="s">
        <v>77</v>
      </c>
      <c r="H196" s="189">
        <v>0.41249999999999998</v>
      </c>
      <c r="I196" s="188">
        <v>29.62</v>
      </c>
      <c r="J196" s="188">
        <v>12.21</v>
      </c>
    </row>
    <row r="197" spans="1:10" x14ac:dyDescent="0.25">
      <c r="A197" s="185" t="s">
        <v>1303</v>
      </c>
      <c r="B197" s="187" t="s">
        <v>1339</v>
      </c>
      <c r="C197" s="185" t="s">
        <v>36</v>
      </c>
      <c r="D197" s="185" t="s">
        <v>1340</v>
      </c>
      <c r="E197" s="164" t="s">
        <v>1307</v>
      </c>
      <c r="F197" s="164"/>
      <c r="G197" s="186" t="s">
        <v>93</v>
      </c>
      <c r="H197" s="189">
        <v>0.111</v>
      </c>
      <c r="I197" s="188">
        <v>16.23</v>
      </c>
      <c r="J197" s="188">
        <v>1.8</v>
      </c>
    </row>
    <row r="198" spans="1:10" ht="39.6" x14ac:dyDescent="0.25">
      <c r="A198" s="185" t="s">
        <v>1303</v>
      </c>
      <c r="B198" s="187" t="s">
        <v>1490</v>
      </c>
      <c r="C198" s="185" t="s">
        <v>36</v>
      </c>
      <c r="D198" s="185" t="s">
        <v>1491</v>
      </c>
      <c r="E198" s="164" t="s">
        <v>1307</v>
      </c>
      <c r="F198" s="164"/>
      <c r="G198" s="186" t="s">
        <v>77</v>
      </c>
      <c r="H198" s="189">
        <v>0.74450000000000005</v>
      </c>
      <c r="I198" s="188">
        <v>8.24</v>
      </c>
      <c r="J198" s="188">
        <v>6.13</v>
      </c>
    </row>
    <row r="199" spans="1:10" ht="26.4" x14ac:dyDescent="0.25">
      <c r="A199" s="185" t="s">
        <v>1303</v>
      </c>
      <c r="B199" s="187" t="s">
        <v>1492</v>
      </c>
      <c r="C199" s="185" t="s">
        <v>36</v>
      </c>
      <c r="D199" s="185" t="s">
        <v>1493</v>
      </c>
      <c r="E199" s="164" t="s">
        <v>1307</v>
      </c>
      <c r="F199" s="164"/>
      <c r="G199" s="186" t="s">
        <v>77</v>
      </c>
      <c r="H199" s="189">
        <v>0.55000000000000004</v>
      </c>
      <c r="I199" s="188">
        <v>12.38</v>
      </c>
      <c r="J199" s="188">
        <v>6.8</v>
      </c>
    </row>
    <row r="200" spans="1:10" x14ac:dyDescent="0.25">
      <c r="A200" s="185" t="s">
        <v>1303</v>
      </c>
      <c r="B200" s="187" t="s">
        <v>1494</v>
      </c>
      <c r="C200" s="185" t="s">
        <v>36</v>
      </c>
      <c r="D200" s="185" t="s">
        <v>1495</v>
      </c>
      <c r="E200" s="164" t="s">
        <v>1307</v>
      </c>
      <c r="F200" s="164"/>
      <c r="G200" s="186" t="s">
        <v>1496</v>
      </c>
      <c r="H200" s="189">
        <v>2.5600000000000001E-2</v>
      </c>
      <c r="I200" s="188">
        <v>35.909999999999997</v>
      </c>
      <c r="J200" s="188">
        <v>0.91</v>
      </c>
    </row>
    <row r="201" spans="1:10" x14ac:dyDescent="0.25">
      <c r="A201" s="196"/>
      <c r="B201" s="196"/>
      <c r="C201" s="196"/>
      <c r="D201" s="196"/>
      <c r="E201" s="196" t="s">
        <v>1309</v>
      </c>
      <c r="F201" s="197">
        <v>14.41</v>
      </c>
      <c r="G201" s="196" t="s">
        <v>1310</v>
      </c>
      <c r="H201" s="197">
        <v>16.41</v>
      </c>
      <c r="I201" s="196" t="s">
        <v>1311</v>
      </c>
      <c r="J201" s="197">
        <v>30.82</v>
      </c>
    </row>
    <row r="202" spans="1:10" x14ac:dyDescent="0.25">
      <c r="A202" s="196"/>
      <c r="B202" s="196"/>
      <c r="C202" s="196"/>
      <c r="D202" s="196"/>
      <c r="E202" s="196" t="s">
        <v>1312</v>
      </c>
      <c r="F202" s="197">
        <v>14.38</v>
      </c>
      <c r="G202" s="196"/>
      <c r="H202" s="165" t="s">
        <v>1313</v>
      </c>
      <c r="I202" s="165"/>
      <c r="J202" s="197">
        <v>84.56</v>
      </c>
    </row>
    <row r="203" spans="1:10" ht="14.4" thickBot="1" x14ac:dyDescent="0.3">
      <c r="A203" s="191"/>
      <c r="B203" s="191"/>
      <c r="C203" s="191"/>
      <c r="D203" s="191"/>
      <c r="E203" s="191"/>
      <c r="F203" s="191"/>
      <c r="G203" s="191" t="s">
        <v>1314</v>
      </c>
      <c r="H203" s="193" t="s">
        <v>1497</v>
      </c>
      <c r="I203" s="191" t="s">
        <v>1316</v>
      </c>
      <c r="J203" s="192">
        <v>11470.56</v>
      </c>
    </row>
    <row r="204" spans="1:10" ht="14.4" thickTop="1" x14ac:dyDescent="0.25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</row>
    <row r="205" spans="1:10" x14ac:dyDescent="0.25">
      <c r="A205" s="168" t="s">
        <v>78</v>
      </c>
      <c r="B205" s="170" t="s">
        <v>3</v>
      </c>
      <c r="C205" s="168" t="s">
        <v>4</v>
      </c>
      <c r="D205" s="168" t="s">
        <v>5</v>
      </c>
      <c r="E205" s="161" t="s">
        <v>1291</v>
      </c>
      <c r="F205" s="161"/>
      <c r="G205" s="169" t="s">
        <v>6</v>
      </c>
      <c r="H205" s="170" t="s">
        <v>7</v>
      </c>
      <c r="I205" s="170" t="s">
        <v>8</v>
      </c>
      <c r="J205" s="170" t="s">
        <v>10</v>
      </c>
    </row>
    <row r="206" spans="1:10" ht="52.8" x14ac:dyDescent="0.25">
      <c r="A206" s="174" t="s">
        <v>1292</v>
      </c>
      <c r="B206" s="176" t="s">
        <v>79</v>
      </c>
      <c r="C206" s="174" t="s">
        <v>36</v>
      </c>
      <c r="D206" s="174" t="s">
        <v>80</v>
      </c>
      <c r="E206" s="162" t="s">
        <v>1498</v>
      </c>
      <c r="F206" s="162"/>
      <c r="G206" s="175" t="s">
        <v>51</v>
      </c>
      <c r="H206" s="178">
        <v>1</v>
      </c>
      <c r="I206" s="177">
        <v>13.01</v>
      </c>
      <c r="J206" s="177">
        <v>13.01</v>
      </c>
    </row>
    <row r="207" spans="1:10" ht="52.8" x14ac:dyDescent="0.25">
      <c r="A207" s="180" t="s">
        <v>1294</v>
      </c>
      <c r="B207" s="182" t="s">
        <v>1499</v>
      </c>
      <c r="C207" s="180" t="s">
        <v>36</v>
      </c>
      <c r="D207" s="180" t="s">
        <v>1500</v>
      </c>
      <c r="E207" s="163" t="s">
        <v>1443</v>
      </c>
      <c r="F207" s="163"/>
      <c r="G207" s="181" t="s">
        <v>1444</v>
      </c>
      <c r="H207" s="184">
        <v>5.4928200000000003E-2</v>
      </c>
      <c r="I207" s="183">
        <v>61.65</v>
      </c>
      <c r="J207" s="183">
        <v>3.38</v>
      </c>
    </row>
    <row r="208" spans="1:10" ht="26.4" x14ac:dyDescent="0.25">
      <c r="A208" s="180" t="s">
        <v>1294</v>
      </c>
      <c r="B208" s="182" t="s">
        <v>1301</v>
      </c>
      <c r="C208" s="180" t="s">
        <v>36</v>
      </c>
      <c r="D208" s="180" t="s">
        <v>1302</v>
      </c>
      <c r="E208" s="163" t="s">
        <v>1297</v>
      </c>
      <c r="F208" s="163"/>
      <c r="G208" s="181" t="s">
        <v>1298</v>
      </c>
      <c r="H208" s="184">
        <v>0.10362399999999999</v>
      </c>
      <c r="I208" s="183">
        <v>24.25</v>
      </c>
      <c r="J208" s="183">
        <v>2.5099999999999998</v>
      </c>
    </row>
    <row r="209" spans="1:10" ht="52.8" x14ac:dyDescent="0.25">
      <c r="A209" s="180" t="s">
        <v>1294</v>
      </c>
      <c r="B209" s="182" t="s">
        <v>1501</v>
      </c>
      <c r="C209" s="180" t="s">
        <v>36</v>
      </c>
      <c r="D209" s="180" t="s">
        <v>1502</v>
      </c>
      <c r="E209" s="163" t="s">
        <v>1443</v>
      </c>
      <c r="F209" s="163"/>
      <c r="G209" s="181" t="s">
        <v>1447</v>
      </c>
      <c r="H209" s="184">
        <v>4.8695700000000001E-2</v>
      </c>
      <c r="I209" s="183">
        <v>146.41</v>
      </c>
      <c r="J209" s="183">
        <v>7.12</v>
      </c>
    </row>
    <row r="210" spans="1:10" x14ac:dyDescent="0.25">
      <c r="A210" s="196"/>
      <c r="B210" s="196"/>
      <c r="C210" s="196"/>
      <c r="D210" s="196"/>
      <c r="E210" s="196" t="s">
        <v>1309</v>
      </c>
      <c r="F210" s="197">
        <v>1.93</v>
      </c>
      <c r="G210" s="196" t="s">
        <v>1310</v>
      </c>
      <c r="H210" s="197">
        <v>2.21</v>
      </c>
      <c r="I210" s="196" t="s">
        <v>1311</v>
      </c>
      <c r="J210" s="197">
        <v>4.1399999999999997</v>
      </c>
    </row>
    <row r="211" spans="1:10" x14ac:dyDescent="0.25">
      <c r="A211" s="196"/>
      <c r="B211" s="196"/>
      <c r="C211" s="196"/>
      <c r="D211" s="196"/>
      <c r="E211" s="196" t="s">
        <v>1312</v>
      </c>
      <c r="F211" s="197">
        <v>2.66</v>
      </c>
      <c r="G211" s="196"/>
      <c r="H211" s="165" t="s">
        <v>1313</v>
      </c>
      <c r="I211" s="165"/>
      <c r="J211" s="197">
        <v>15.67</v>
      </c>
    </row>
    <row r="212" spans="1:10" ht="14.4" thickBot="1" x14ac:dyDescent="0.3">
      <c r="A212" s="191"/>
      <c r="B212" s="191"/>
      <c r="C212" s="191"/>
      <c r="D212" s="191"/>
      <c r="E212" s="191"/>
      <c r="F212" s="191"/>
      <c r="G212" s="191" t="s">
        <v>1314</v>
      </c>
      <c r="H212" s="193" t="s">
        <v>1503</v>
      </c>
      <c r="I212" s="191" t="s">
        <v>1316</v>
      </c>
      <c r="J212" s="192">
        <v>2988.11</v>
      </c>
    </row>
    <row r="213" spans="1:10" ht="14.4" thickTop="1" x14ac:dyDescent="0.25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</row>
    <row r="214" spans="1:10" x14ac:dyDescent="0.25">
      <c r="A214" s="168" t="s">
        <v>81</v>
      </c>
      <c r="B214" s="170" t="s">
        <v>3</v>
      </c>
      <c r="C214" s="168" t="s">
        <v>4</v>
      </c>
      <c r="D214" s="168" t="s">
        <v>5</v>
      </c>
      <c r="E214" s="161" t="s">
        <v>1291</v>
      </c>
      <c r="F214" s="161"/>
      <c r="G214" s="169" t="s">
        <v>6</v>
      </c>
      <c r="H214" s="170" t="s">
        <v>7</v>
      </c>
      <c r="I214" s="170" t="s">
        <v>8</v>
      </c>
      <c r="J214" s="170" t="s">
        <v>10</v>
      </c>
    </row>
    <row r="215" spans="1:10" x14ac:dyDescent="0.25">
      <c r="A215" s="174" t="s">
        <v>1292</v>
      </c>
      <c r="B215" s="176" t="s">
        <v>82</v>
      </c>
      <c r="C215" s="174" t="s">
        <v>36</v>
      </c>
      <c r="D215" s="174" t="s">
        <v>83</v>
      </c>
      <c r="E215" s="162" t="s">
        <v>1498</v>
      </c>
      <c r="F215" s="162"/>
      <c r="G215" s="175" t="s">
        <v>51</v>
      </c>
      <c r="H215" s="178">
        <v>1</v>
      </c>
      <c r="I215" s="177">
        <v>95.92</v>
      </c>
      <c r="J215" s="177">
        <v>95.92</v>
      </c>
    </row>
    <row r="216" spans="1:10" ht="26.4" x14ac:dyDescent="0.25">
      <c r="A216" s="180" t="s">
        <v>1294</v>
      </c>
      <c r="B216" s="182" t="s">
        <v>1301</v>
      </c>
      <c r="C216" s="180" t="s">
        <v>36</v>
      </c>
      <c r="D216" s="180" t="s">
        <v>1302</v>
      </c>
      <c r="E216" s="163" t="s">
        <v>1297</v>
      </c>
      <c r="F216" s="163"/>
      <c r="G216" s="181" t="s">
        <v>1298</v>
      </c>
      <c r="H216" s="184">
        <v>3.9557666999999999</v>
      </c>
      <c r="I216" s="183">
        <v>24.25</v>
      </c>
      <c r="J216" s="183">
        <v>95.92</v>
      </c>
    </row>
    <row r="217" spans="1:10" x14ac:dyDescent="0.25">
      <c r="A217" s="196"/>
      <c r="B217" s="196"/>
      <c r="C217" s="196"/>
      <c r="D217" s="196"/>
      <c r="E217" s="196" t="s">
        <v>1309</v>
      </c>
      <c r="F217" s="197">
        <v>32</v>
      </c>
      <c r="G217" s="196" t="s">
        <v>1310</v>
      </c>
      <c r="H217" s="197">
        <v>36.43</v>
      </c>
      <c r="I217" s="196" t="s">
        <v>1311</v>
      </c>
      <c r="J217" s="197">
        <v>68.430000000000007</v>
      </c>
    </row>
    <row r="218" spans="1:10" x14ac:dyDescent="0.25">
      <c r="A218" s="196"/>
      <c r="B218" s="196"/>
      <c r="C218" s="196"/>
      <c r="D218" s="196"/>
      <c r="E218" s="196" t="s">
        <v>1312</v>
      </c>
      <c r="F218" s="197">
        <v>19.66</v>
      </c>
      <c r="G218" s="196"/>
      <c r="H218" s="165" t="s">
        <v>1313</v>
      </c>
      <c r="I218" s="165"/>
      <c r="J218" s="197">
        <v>115.58</v>
      </c>
    </row>
    <row r="219" spans="1:10" ht="14.4" thickBot="1" x14ac:dyDescent="0.3">
      <c r="A219" s="191"/>
      <c r="B219" s="191"/>
      <c r="C219" s="191"/>
      <c r="D219" s="191"/>
      <c r="E219" s="191"/>
      <c r="F219" s="191"/>
      <c r="G219" s="191" t="s">
        <v>1314</v>
      </c>
      <c r="H219" s="193" t="s">
        <v>1504</v>
      </c>
      <c r="I219" s="191" t="s">
        <v>1316</v>
      </c>
      <c r="J219" s="192">
        <v>5509.69</v>
      </c>
    </row>
    <row r="220" spans="1:10" ht="14.4" thickTop="1" x14ac:dyDescent="0.25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</row>
    <row r="221" spans="1:10" x14ac:dyDescent="0.25">
      <c r="A221" s="168" t="s">
        <v>84</v>
      </c>
      <c r="B221" s="170" t="s">
        <v>3</v>
      </c>
      <c r="C221" s="168" t="s">
        <v>4</v>
      </c>
      <c r="D221" s="168" t="s">
        <v>5</v>
      </c>
      <c r="E221" s="161" t="s">
        <v>1291</v>
      </c>
      <c r="F221" s="161"/>
      <c r="G221" s="169" t="s">
        <v>6</v>
      </c>
      <c r="H221" s="170" t="s">
        <v>7</v>
      </c>
      <c r="I221" s="170" t="s">
        <v>8</v>
      </c>
      <c r="J221" s="170" t="s">
        <v>10</v>
      </c>
    </row>
    <row r="222" spans="1:10" ht="39.6" x14ac:dyDescent="0.25">
      <c r="A222" s="174" t="s">
        <v>1292</v>
      </c>
      <c r="B222" s="176" t="s">
        <v>85</v>
      </c>
      <c r="C222" s="174" t="s">
        <v>36</v>
      </c>
      <c r="D222" s="174" t="s">
        <v>86</v>
      </c>
      <c r="E222" s="162" t="s">
        <v>1505</v>
      </c>
      <c r="F222" s="162"/>
      <c r="G222" s="175" t="s">
        <v>51</v>
      </c>
      <c r="H222" s="178">
        <v>1</v>
      </c>
      <c r="I222" s="177">
        <v>192.32</v>
      </c>
      <c r="J222" s="177">
        <v>192.32</v>
      </c>
    </row>
    <row r="223" spans="1:10" ht="26.4" x14ac:dyDescent="0.25">
      <c r="A223" s="180" t="s">
        <v>1294</v>
      </c>
      <c r="B223" s="182" t="s">
        <v>1301</v>
      </c>
      <c r="C223" s="180" t="s">
        <v>36</v>
      </c>
      <c r="D223" s="180" t="s">
        <v>1302</v>
      </c>
      <c r="E223" s="163" t="s">
        <v>1297</v>
      </c>
      <c r="F223" s="163"/>
      <c r="G223" s="181" t="s">
        <v>1298</v>
      </c>
      <c r="H223" s="184">
        <v>0.63400000000000001</v>
      </c>
      <c r="I223" s="183">
        <v>24.25</v>
      </c>
      <c r="J223" s="183">
        <v>15.37</v>
      </c>
    </row>
    <row r="224" spans="1:10" ht="39.6" x14ac:dyDescent="0.25">
      <c r="A224" s="180" t="s">
        <v>1294</v>
      </c>
      <c r="B224" s="182" t="s">
        <v>1506</v>
      </c>
      <c r="C224" s="180" t="s">
        <v>36</v>
      </c>
      <c r="D224" s="180" t="s">
        <v>1507</v>
      </c>
      <c r="E224" s="163" t="s">
        <v>1443</v>
      </c>
      <c r="F224" s="163"/>
      <c r="G224" s="181" t="s">
        <v>1447</v>
      </c>
      <c r="H224" s="184">
        <v>3.2000000000000001E-2</v>
      </c>
      <c r="I224" s="183">
        <v>10.81</v>
      </c>
      <c r="J224" s="183">
        <v>0.34</v>
      </c>
    </row>
    <row r="225" spans="1:10" ht="39.6" x14ac:dyDescent="0.25">
      <c r="A225" s="180" t="s">
        <v>1294</v>
      </c>
      <c r="B225" s="182" t="s">
        <v>1508</v>
      </c>
      <c r="C225" s="180" t="s">
        <v>36</v>
      </c>
      <c r="D225" s="180" t="s">
        <v>1509</v>
      </c>
      <c r="E225" s="163" t="s">
        <v>1443</v>
      </c>
      <c r="F225" s="163"/>
      <c r="G225" s="181" t="s">
        <v>1444</v>
      </c>
      <c r="H225" s="184">
        <v>0.03</v>
      </c>
      <c r="I225" s="183">
        <v>0.72</v>
      </c>
      <c r="J225" s="183">
        <v>0.02</v>
      </c>
    </row>
    <row r="226" spans="1:10" ht="26.4" x14ac:dyDescent="0.25">
      <c r="A226" s="180" t="s">
        <v>1294</v>
      </c>
      <c r="B226" s="182" t="s">
        <v>1510</v>
      </c>
      <c r="C226" s="180" t="s">
        <v>36</v>
      </c>
      <c r="D226" s="180" t="s">
        <v>1511</v>
      </c>
      <c r="E226" s="163" t="s">
        <v>1297</v>
      </c>
      <c r="F226" s="163"/>
      <c r="G226" s="181" t="s">
        <v>1298</v>
      </c>
      <c r="H226" s="184">
        <v>1.579</v>
      </c>
      <c r="I226" s="183">
        <v>29.98</v>
      </c>
      <c r="J226" s="183">
        <v>47.33</v>
      </c>
    </row>
    <row r="227" spans="1:10" ht="26.4" x14ac:dyDescent="0.25">
      <c r="A227" s="185" t="s">
        <v>1303</v>
      </c>
      <c r="B227" s="187" t="s">
        <v>1512</v>
      </c>
      <c r="C227" s="185" t="s">
        <v>36</v>
      </c>
      <c r="D227" s="185" t="s">
        <v>1513</v>
      </c>
      <c r="E227" s="164" t="s">
        <v>1307</v>
      </c>
      <c r="F227" s="164"/>
      <c r="G227" s="186" t="s">
        <v>51</v>
      </c>
      <c r="H227" s="189">
        <v>0.59499999999999997</v>
      </c>
      <c r="I227" s="188">
        <v>108.35</v>
      </c>
      <c r="J227" s="188">
        <v>64.459999999999994</v>
      </c>
    </row>
    <row r="228" spans="1:10" ht="26.4" x14ac:dyDescent="0.25">
      <c r="A228" s="185" t="s">
        <v>1303</v>
      </c>
      <c r="B228" s="187" t="s">
        <v>1514</v>
      </c>
      <c r="C228" s="185" t="s">
        <v>36</v>
      </c>
      <c r="D228" s="185" t="s">
        <v>1515</v>
      </c>
      <c r="E228" s="164" t="s">
        <v>1307</v>
      </c>
      <c r="F228" s="164"/>
      <c r="G228" s="186" t="s">
        <v>51</v>
      </c>
      <c r="H228" s="189">
        <v>0.59499999999999997</v>
      </c>
      <c r="I228" s="188">
        <v>108.92</v>
      </c>
      <c r="J228" s="188">
        <v>64.8</v>
      </c>
    </row>
    <row r="229" spans="1:10" x14ac:dyDescent="0.25">
      <c r="A229" s="196"/>
      <c r="B229" s="196"/>
      <c r="C229" s="196"/>
      <c r="D229" s="196"/>
      <c r="E229" s="196" t="s">
        <v>1309</v>
      </c>
      <c r="F229" s="197">
        <v>22.1</v>
      </c>
      <c r="G229" s="196" t="s">
        <v>1310</v>
      </c>
      <c r="H229" s="197">
        <v>25.17</v>
      </c>
      <c r="I229" s="196" t="s">
        <v>1311</v>
      </c>
      <c r="J229" s="197">
        <v>47.27</v>
      </c>
    </row>
    <row r="230" spans="1:10" x14ac:dyDescent="0.25">
      <c r="A230" s="196"/>
      <c r="B230" s="196"/>
      <c r="C230" s="196"/>
      <c r="D230" s="196"/>
      <c r="E230" s="196" t="s">
        <v>1312</v>
      </c>
      <c r="F230" s="197">
        <v>39.42</v>
      </c>
      <c r="G230" s="196"/>
      <c r="H230" s="165" t="s">
        <v>1313</v>
      </c>
      <c r="I230" s="165"/>
      <c r="J230" s="197">
        <v>231.74</v>
      </c>
    </row>
    <row r="231" spans="1:10" ht="14.4" thickBot="1" x14ac:dyDescent="0.3">
      <c r="A231" s="191"/>
      <c r="B231" s="191"/>
      <c r="C231" s="191"/>
      <c r="D231" s="191"/>
      <c r="E231" s="191"/>
      <c r="F231" s="191"/>
      <c r="G231" s="191" t="s">
        <v>1314</v>
      </c>
      <c r="H231" s="193" t="s">
        <v>1516</v>
      </c>
      <c r="I231" s="191" t="s">
        <v>1316</v>
      </c>
      <c r="J231" s="192">
        <v>14796.59</v>
      </c>
    </row>
    <row r="232" spans="1:10" ht="14.4" thickTop="1" x14ac:dyDescent="0.25">
      <c r="A232" s="179"/>
      <c r="B232" s="179"/>
      <c r="C232" s="179"/>
      <c r="D232" s="179"/>
      <c r="E232" s="179"/>
      <c r="F232" s="179"/>
      <c r="G232" s="179"/>
      <c r="H232" s="179"/>
      <c r="I232" s="179"/>
      <c r="J232" s="179"/>
    </row>
    <row r="233" spans="1:10" x14ac:dyDescent="0.25">
      <c r="A233" s="168" t="s">
        <v>87</v>
      </c>
      <c r="B233" s="170" t="s">
        <v>3</v>
      </c>
      <c r="C233" s="168" t="s">
        <v>4</v>
      </c>
      <c r="D233" s="168" t="s">
        <v>5</v>
      </c>
      <c r="E233" s="161" t="s">
        <v>1291</v>
      </c>
      <c r="F233" s="161"/>
      <c r="G233" s="169" t="s">
        <v>6</v>
      </c>
      <c r="H233" s="170" t="s">
        <v>7</v>
      </c>
      <c r="I233" s="170" t="s">
        <v>8</v>
      </c>
      <c r="J233" s="170" t="s">
        <v>10</v>
      </c>
    </row>
    <row r="234" spans="1:10" ht="39.6" x14ac:dyDescent="0.25">
      <c r="A234" s="174" t="s">
        <v>1292</v>
      </c>
      <c r="B234" s="176" t="s">
        <v>88</v>
      </c>
      <c r="C234" s="174" t="s">
        <v>36</v>
      </c>
      <c r="D234" s="174" t="s">
        <v>89</v>
      </c>
      <c r="E234" s="162" t="s">
        <v>1517</v>
      </c>
      <c r="F234" s="162"/>
      <c r="G234" s="175" t="s">
        <v>26</v>
      </c>
      <c r="H234" s="178">
        <v>1</v>
      </c>
      <c r="I234" s="177">
        <v>88.03</v>
      </c>
      <c r="J234" s="177">
        <v>88.03</v>
      </c>
    </row>
    <row r="235" spans="1:10" ht="26.4" x14ac:dyDescent="0.25">
      <c r="A235" s="180" t="s">
        <v>1294</v>
      </c>
      <c r="B235" s="182" t="s">
        <v>1441</v>
      </c>
      <c r="C235" s="180" t="s">
        <v>36</v>
      </c>
      <c r="D235" s="180" t="s">
        <v>1442</v>
      </c>
      <c r="E235" s="163" t="s">
        <v>1443</v>
      </c>
      <c r="F235" s="163"/>
      <c r="G235" s="181" t="s">
        <v>1444</v>
      </c>
      <c r="H235" s="184">
        <v>4.3999999999999997E-2</v>
      </c>
      <c r="I235" s="183">
        <v>25.93</v>
      </c>
      <c r="J235" s="183">
        <v>1.1399999999999999</v>
      </c>
    </row>
    <row r="236" spans="1:10" ht="26.4" x14ac:dyDescent="0.25">
      <c r="A236" s="180" t="s">
        <v>1294</v>
      </c>
      <c r="B236" s="182" t="s">
        <v>1335</v>
      </c>
      <c r="C236" s="180" t="s">
        <v>36</v>
      </c>
      <c r="D236" s="180" t="s">
        <v>1336</v>
      </c>
      <c r="E236" s="163" t="s">
        <v>1297</v>
      </c>
      <c r="F236" s="163"/>
      <c r="G236" s="181" t="s">
        <v>1298</v>
      </c>
      <c r="H236" s="184">
        <v>1.3340000000000001</v>
      </c>
      <c r="I236" s="183">
        <v>29.38</v>
      </c>
      <c r="J236" s="183">
        <v>39.19</v>
      </c>
    </row>
    <row r="237" spans="1:10" ht="26.4" x14ac:dyDescent="0.25">
      <c r="A237" s="180" t="s">
        <v>1294</v>
      </c>
      <c r="B237" s="182" t="s">
        <v>1445</v>
      </c>
      <c r="C237" s="180" t="s">
        <v>36</v>
      </c>
      <c r="D237" s="180" t="s">
        <v>1446</v>
      </c>
      <c r="E237" s="163" t="s">
        <v>1443</v>
      </c>
      <c r="F237" s="163"/>
      <c r="G237" s="181" t="s">
        <v>1447</v>
      </c>
      <c r="H237" s="184">
        <v>1.0999999999999999E-2</v>
      </c>
      <c r="I237" s="183">
        <v>27.36</v>
      </c>
      <c r="J237" s="183">
        <v>0.3</v>
      </c>
    </row>
    <row r="238" spans="1:10" ht="26.4" x14ac:dyDescent="0.25">
      <c r="A238" s="180" t="s">
        <v>1294</v>
      </c>
      <c r="B238" s="182" t="s">
        <v>1333</v>
      </c>
      <c r="C238" s="180" t="s">
        <v>36</v>
      </c>
      <c r="D238" s="180" t="s">
        <v>1334</v>
      </c>
      <c r="E238" s="163" t="s">
        <v>1297</v>
      </c>
      <c r="F238" s="163"/>
      <c r="G238" s="181" t="s">
        <v>1298</v>
      </c>
      <c r="H238" s="184">
        <v>0.58799999999999997</v>
      </c>
      <c r="I238" s="183">
        <v>24.84</v>
      </c>
      <c r="J238" s="183">
        <v>14.6</v>
      </c>
    </row>
    <row r="239" spans="1:10" x14ac:dyDescent="0.25">
      <c r="A239" s="185" t="s">
        <v>1303</v>
      </c>
      <c r="B239" s="187" t="s">
        <v>1518</v>
      </c>
      <c r="C239" s="185" t="s">
        <v>36</v>
      </c>
      <c r="D239" s="185" t="s">
        <v>1519</v>
      </c>
      <c r="E239" s="164" t="s">
        <v>1307</v>
      </c>
      <c r="F239" s="164"/>
      <c r="G239" s="186" t="s">
        <v>93</v>
      </c>
      <c r="H239" s="189">
        <v>2.9000000000000001E-2</v>
      </c>
      <c r="I239" s="188">
        <v>20.04</v>
      </c>
      <c r="J239" s="188">
        <v>0.57999999999999996</v>
      </c>
    </row>
    <row r="240" spans="1:10" x14ac:dyDescent="0.25">
      <c r="A240" s="185" t="s">
        <v>1303</v>
      </c>
      <c r="B240" s="187" t="s">
        <v>1520</v>
      </c>
      <c r="C240" s="185" t="s">
        <v>36</v>
      </c>
      <c r="D240" s="185" t="s">
        <v>1521</v>
      </c>
      <c r="E240" s="164" t="s">
        <v>1307</v>
      </c>
      <c r="F240" s="164"/>
      <c r="G240" s="186" t="s">
        <v>93</v>
      </c>
      <c r="H240" s="189">
        <v>1.0999999999999999E-2</v>
      </c>
      <c r="I240" s="188">
        <v>18.190000000000001</v>
      </c>
      <c r="J240" s="188">
        <v>0.2</v>
      </c>
    </row>
    <row r="241" spans="1:10" ht="26.4" x14ac:dyDescent="0.25">
      <c r="A241" s="185" t="s">
        <v>1303</v>
      </c>
      <c r="B241" s="187" t="s">
        <v>1337</v>
      </c>
      <c r="C241" s="185" t="s">
        <v>36</v>
      </c>
      <c r="D241" s="185" t="s">
        <v>1338</v>
      </c>
      <c r="E241" s="164" t="s">
        <v>1307</v>
      </c>
      <c r="F241" s="164"/>
      <c r="G241" s="186" t="s">
        <v>77</v>
      </c>
      <c r="H241" s="189">
        <v>0.67500000000000004</v>
      </c>
      <c r="I241" s="188">
        <v>10.96</v>
      </c>
      <c r="J241" s="188">
        <v>7.39</v>
      </c>
    </row>
    <row r="242" spans="1:10" ht="26.4" x14ac:dyDescent="0.25">
      <c r="A242" s="185" t="s">
        <v>1303</v>
      </c>
      <c r="B242" s="187" t="s">
        <v>1522</v>
      </c>
      <c r="C242" s="185" t="s">
        <v>36</v>
      </c>
      <c r="D242" s="185" t="s">
        <v>1523</v>
      </c>
      <c r="E242" s="164" t="s">
        <v>1307</v>
      </c>
      <c r="F242" s="164"/>
      <c r="G242" s="186" t="s">
        <v>1496</v>
      </c>
      <c r="H242" s="189">
        <v>1.67E-2</v>
      </c>
      <c r="I242" s="188">
        <v>7.59</v>
      </c>
      <c r="J242" s="188">
        <v>0.12</v>
      </c>
    </row>
    <row r="243" spans="1:10" ht="26.4" x14ac:dyDescent="0.25">
      <c r="A243" s="185" t="s">
        <v>1303</v>
      </c>
      <c r="B243" s="187" t="s">
        <v>1524</v>
      </c>
      <c r="C243" s="185" t="s">
        <v>36</v>
      </c>
      <c r="D243" s="185" t="s">
        <v>1525</v>
      </c>
      <c r="E243" s="164" t="s">
        <v>1307</v>
      </c>
      <c r="F243" s="164"/>
      <c r="G243" s="186" t="s">
        <v>77</v>
      </c>
      <c r="H243" s="189">
        <v>1.155</v>
      </c>
      <c r="I243" s="188">
        <v>18.170000000000002</v>
      </c>
      <c r="J243" s="188">
        <v>20.98</v>
      </c>
    </row>
    <row r="244" spans="1:10" ht="26.4" x14ac:dyDescent="0.25">
      <c r="A244" s="185" t="s">
        <v>1303</v>
      </c>
      <c r="B244" s="187" t="s">
        <v>1526</v>
      </c>
      <c r="C244" s="185" t="s">
        <v>36</v>
      </c>
      <c r="D244" s="185" t="s">
        <v>1527</v>
      </c>
      <c r="E244" s="164" t="s">
        <v>1307</v>
      </c>
      <c r="F244" s="164"/>
      <c r="G244" s="186" t="s">
        <v>77</v>
      </c>
      <c r="H244" s="189">
        <v>0.92400000000000004</v>
      </c>
      <c r="I244" s="188">
        <v>3.83</v>
      </c>
      <c r="J244" s="188">
        <v>3.53</v>
      </c>
    </row>
    <row r="245" spans="1:10" x14ac:dyDescent="0.25">
      <c r="A245" s="196"/>
      <c r="B245" s="196"/>
      <c r="C245" s="196"/>
      <c r="D245" s="196"/>
      <c r="E245" s="196" t="s">
        <v>1309</v>
      </c>
      <c r="F245" s="197">
        <v>19.72</v>
      </c>
      <c r="G245" s="196" t="s">
        <v>1310</v>
      </c>
      <c r="H245" s="197">
        <v>22.46</v>
      </c>
      <c r="I245" s="196" t="s">
        <v>1311</v>
      </c>
      <c r="J245" s="197">
        <v>42.18</v>
      </c>
    </row>
    <row r="246" spans="1:10" x14ac:dyDescent="0.25">
      <c r="A246" s="196"/>
      <c r="B246" s="196"/>
      <c r="C246" s="196"/>
      <c r="D246" s="196"/>
      <c r="E246" s="196" t="s">
        <v>1312</v>
      </c>
      <c r="F246" s="197">
        <v>18.04</v>
      </c>
      <c r="G246" s="196"/>
      <c r="H246" s="165" t="s">
        <v>1313</v>
      </c>
      <c r="I246" s="165"/>
      <c r="J246" s="197">
        <v>106.07</v>
      </c>
    </row>
    <row r="247" spans="1:10" ht="14.4" thickBot="1" x14ac:dyDescent="0.3">
      <c r="A247" s="191"/>
      <c r="B247" s="191"/>
      <c r="C247" s="191"/>
      <c r="D247" s="191"/>
      <c r="E247" s="191"/>
      <c r="F247" s="191"/>
      <c r="G247" s="191" t="s">
        <v>1314</v>
      </c>
      <c r="H247" s="193" t="s">
        <v>1528</v>
      </c>
      <c r="I247" s="191" t="s">
        <v>1316</v>
      </c>
      <c r="J247" s="192">
        <v>49343.76</v>
      </c>
    </row>
    <row r="248" spans="1:10" ht="14.4" thickTop="1" x14ac:dyDescent="0.25">
      <c r="A248" s="179"/>
      <c r="B248" s="179"/>
      <c r="C248" s="179"/>
      <c r="D248" s="179"/>
      <c r="E248" s="179"/>
      <c r="F248" s="179"/>
      <c r="G248" s="179"/>
      <c r="H248" s="179"/>
      <c r="I248" s="179"/>
      <c r="J248" s="179"/>
    </row>
    <row r="249" spans="1:10" x14ac:dyDescent="0.25">
      <c r="A249" s="168" t="s">
        <v>90</v>
      </c>
      <c r="B249" s="170" t="s">
        <v>3</v>
      </c>
      <c r="C249" s="168" t="s">
        <v>4</v>
      </c>
      <c r="D249" s="168" t="s">
        <v>5</v>
      </c>
      <c r="E249" s="161" t="s">
        <v>1291</v>
      </c>
      <c r="F249" s="161"/>
      <c r="G249" s="169" t="s">
        <v>6</v>
      </c>
      <c r="H249" s="170" t="s">
        <v>7</v>
      </c>
      <c r="I249" s="170" t="s">
        <v>8</v>
      </c>
      <c r="J249" s="170" t="s">
        <v>10</v>
      </c>
    </row>
    <row r="250" spans="1:10" ht="26.4" x14ac:dyDescent="0.25">
      <c r="A250" s="174" t="s">
        <v>1292</v>
      </c>
      <c r="B250" s="176" t="s">
        <v>91</v>
      </c>
      <c r="C250" s="174" t="s">
        <v>36</v>
      </c>
      <c r="D250" s="174" t="s">
        <v>92</v>
      </c>
      <c r="E250" s="162" t="s">
        <v>1517</v>
      </c>
      <c r="F250" s="162"/>
      <c r="G250" s="175" t="s">
        <v>93</v>
      </c>
      <c r="H250" s="178">
        <v>1</v>
      </c>
      <c r="I250" s="177">
        <v>20.059999999999999</v>
      </c>
      <c r="J250" s="177">
        <v>20.059999999999999</v>
      </c>
    </row>
    <row r="251" spans="1:10" ht="26.4" x14ac:dyDescent="0.25">
      <c r="A251" s="180" t="s">
        <v>1294</v>
      </c>
      <c r="B251" s="182" t="s">
        <v>1529</v>
      </c>
      <c r="C251" s="180" t="s">
        <v>36</v>
      </c>
      <c r="D251" s="180" t="s">
        <v>1530</v>
      </c>
      <c r="E251" s="163" t="s">
        <v>1531</v>
      </c>
      <c r="F251" s="163"/>
      <c r="G251" s="181" t="s">
        <v>93</v>
      </c>
      <c r="H251" s="184">
        <v>1</v>
      </c>
      <c r="I251" s="183">
        <v>9.4499999999999993</v>
      </c>
      <c r="J251" s="183">
        <v>9.4499999999999993</v>
      </c>
    </row>
    <row r="252" spans="1:10" ht="26.4" x14ac:dyDescent="0.25">
      <c r="A252" s="180" t="s">
        <v>1294</v>
      </c>
      <c r="B252" s="182" t="s">
        <v>1532</v>
      </c>
      <c r="C252" s="180" t="s">
        <v>36</v>
      </c>
      <c r="D252" s="180" t="s">
        <v>1533</v>
      </c>
      <c r="E252" s="163" t="s">
        <v>1297</v>
      </c>
      <c r="F252" s="163"/>
      <c r="G252" s="181" t="s">
        <v>1298</v>
      </c>
      <c r="H252" s="184">
        <v>9.7000000000000003E-2</v>
      </c>
      <c r="I252" s="183">
        <v>25.16</v>
      </c>
      <c r="J252" s="183">
        <v>2.44</v>
      </c>
    </row>
    <row r="253" spans="1:10" ht="26.4" x14ac:dyDescent="0.25">
      <c r="A253" s="180" t="s">
        <v>1294</v>
      </c>
      <c r="B253" s="182" t="s">
        <v>1534</v>
      </c>
      <c r="C253" s="180" t="s">
        <v>36</v>
      </c>
      <c r="D253" s="180" t="s">
        <v>1535</v>
      </c>
      <c r="E253" s="163" t="s">
        <v>1297</v>
      </c>
      <c r="F253" s="163"/>
      <c r="G253" s="181" t="s">
        <v>1298</v>
      </c>
      <c r="H253" s="184">
        <v>0.252</v>
      </c>
      <c r="I253" s="183">
        <v>29.76</v>
      </c>
      <c r="J253" s="183">
        <v>7.49</v>
      </c>
    </row>
    <row r="254" spans="1:10" ht="26.4" x14ac:dyDescent="0.25">
      <c r="A254" s="185" t="s">
        <v>1303</v>
      </c>
      <c r="B254" s="187" t="s">
        <v>1536</v>
      </c>
      <c r="C254" s="185" t="s">
        <v>36</v>
      </c>
      <c r="D254" s="185" t="s">
        <v>1537</v>
      </c>
      <c r="E254" s="164" t="s">
        <v>1307</v>
      </c>
      <c r="F254" s="164"/>
      <c r="G254" s="186" t="s">
        <v>38</v>
      </c>
      <c r="H254" s="189">
        <v>1.143</v>
      </c>
      <c r="I254" s="188">
        <v>0.22</v>
      </c>
      <c r="J254" s="188">
        <v>0.25</v>
      </c>
    </row>
    <row r="255" spans="1:10" ht="26.4" x14ac:dyDescent="0.25">
      <c r="A255" s="185" t="s">
        <v>1303</v>
      </c>
      <c r="B255" s="187" t="s">
        <v>1538</v>
      </c>
      <c r="C255" s="185" t="s">
        <v>36</v>
      </c>
      <c r="D255" s="185" t="s">
        <v>1539</v>
      </c>
      <c r="E255" s="164" t="s">
        <v>1307</v>
      </c>
      <c r="F255" s="164"/>
      <c r="G255" s="186" t="s">
        <v>93</v>
      </c>
      <c r="H255" s="189">
        <v>2.5000000000000001E-2</v>
      </c>
      <c r="I255" s="188">
        <v>17.5</v>
      </c>
      <c r="J255" s="188">
        <v>0.43</v>
      </c>
    </row>
    <row r="256" spans="1:10" x14ac:dyDescent="0.25">
      <c r="A256" s="196"/>
      <c r="B256" s="196"/>
      <c r="C256" s="196"/>
      <c r="D256" s="196"/>
      <c r="E256" s="196" t="s">
        <v>1309</v>
      </c>
      <c r="F256" s="197">
        <v>4.2</v>
      </c>
      <c r="G256" s="196" t="s">
        <v>1310</v>
      </c>
      <c r="H256" s="197">
        <v>4.79</v>
      </c>
      <c r="I256" s="196" t="s">
        <v>1311</v>
      </c>
      <c r="J256" s="197">
        <v>8.99</v>
      </c>
    </row>
    <row r="257" spans="1:10" x14ac:dyDescent="0.25">
      <c r="A257" s="196"/>
      <c r="B257" s="196"/>
      <c r="C257" s="196"/>
      <c r="D257" s="196"/>
      <c r="E257" s="196" t="s">
        <v>1312</v>
      </c>
      <c r="F257" s="197">
        <v>4.1100000000000003</v>
      </c>
      <c r="G257" s="196"/>
      <c r="H257" s="165" t="s">
        <v>1313</v>
      </c>
      <c r="I257" s="165"/>
      <c r="J257" s="197">
        <v>24.17</v>
      </c>
    </row>
    <row r="258" spans="1:10" ht="14.4" thickBot="1" x14ac:dyDescent="0.3">
      <c r="A258" s="191"/>
      <c r="B258" s="191"/>
      <c r="C258" s="191"/>
      <c r="D258" s="191"/>
      <c r="E258" s="191"/>
      <c r="F258" s="191"/>
      <c r="G258" s="191" t="s">
        <v>1314</v>
      </c>
      <c r="H258" s="193" t="s">
        <v>1540</v>
      </c>
      <c r="I258" s="191" t="s">
        <v>1316</v>
      </c>
      <c r="J258" s="192">
        <v>12955.12</v>
      </c>
    </row>
    <row r="259" spans="1:10" ht="14.4" thickTop="1" x14ac:dyDescent="0.25">
      <c r="A259" s="179"/>
      <c r="B259" s="179"/>
      <c r="C259" s="179"/>
      <c r="D259" s="179"/>
      <c r="E259" s="179"/>
      <c r="F259" s="179"/>
      <c r="G259" s="179"/>
      <c r="H259" s="179"/>
      <c r="I259" s="179"/>
      <c r="J259" s="179"/>
    </row>
    <row r="260" spans="1:10" x14ac:dyDescent="0.25">
      <c r="A260" s="168" t="s">
        <v>94</v>
      </c>
      <c r="B260" s="170" t="s">
        <v>3</v>
      </c>
      <c r="C260" s="168" t="s">
        <v>4</v>
      </c>
      <c r="D260" s="168" t="s">
        <v>5</v>
      </c>
      <c r="E260" s="161" t="s">
        <v>1291</v>
      </c>
      <c r="F260" s="161"/>
      <c r="G260" s="169" t="s">
        <v>6</v>
      </c>
      <c r="H260" s="170" t="s">
        <v>7</v>
      </c>
      <c r="I260" s="170" t="s">
        <v>8</v>
      </c>
      <c r="J260" s="170" t="s">
        <v>10</v>
      </c>
    </row>
    <row r="261" spans="1:10" ht="26.4" x14ac:dyDescent="0.25">
      <c r="A261" s="174" t="s">
        <v>1292</v>
      </c>
      <c r="B261" s="176" t="s">
        <v>95</v>
      </c>
      <c r="C261" s="174" t="s">
        <v>36</v>
      </c>
      <c r="D261" s="174" t="s">
        <v>96</v>
      </c>
      <c r="E261" s="162" t="s">
        <v>1517</v>
      </c>
      <c r="F261" s="162"/>
      <c r="G261" s="175" t="s">
        <v>93</v>
      </c>
      <c r="H261" s="178">
        <v>1</v>
      </c>
      <c r="I261" s="177">
        <v>17.72</v>
      </c>
      <c r="J261" s="177">
        <v>17.72</v>
      </c>
    </row>
    <row r="262" spans="1:10" ht="26.4" x14ac:dyDescent="0.25">
      <c r="A262" s="180" t="s">
        <v>1294</v>
      </c>
      <c r="B262" s="182" t="s">
        <v>1532</v>
      </c>
      <c r="C262" s="180" t="s">
        <v>36</v>
      </c>
      <c r="D262" s="180" t="s">
        <v>1533</v>
      </c>
      <c r="E262" s="163" t="s">
        <v>1297</v>
      </c>
      <c r="F262" s="163"/>
      <c r="G262" s="181" t="s">
        <v>1298</v>
      </c>
      <c r="H262" s="184">
        <v>7.4999999999999997E-2</v>
      </c>
      <c r="I262" s="183">
        <v>25.16</v>
      </c>
      <c r="J262" s="183">
        <v>1.88</v>
      </c>
    </row>
    <row r="263" spans="1:10" ht="26.4" x14ac:dyDescent="0.25">
      <c r="A263" s="180" t="s">
        <v>1294</v>
      </c>
      <c r="B263" s="182" t="s">
        <v>1534</v>
      </c>
      <c r="C263" s="180" t="s">
        <v>36</v>
      </c>
      <c r="D263" s="180" t="s">
        <v>1535</v>
      </c>
      <c r="E263" s="163" t="s">
        <v>1297</v>
      </c>
      <c r="F263" s="163"/>
      <c r="G263" s="181" t="s">
        <v>1298</v>
      </c>
      <c r="H263" s="184">
        <v>0.19600000000000001</v>
      </c>
      <c r="I263" s="183">
        <v>29.76</v>
      </c>
      <c r="J263" s="183">
        <v>5.83</v>
      </c>
    </row>
    <row r="264" spans="1:10" ht="26.4" x14ac:dyDescent="0.25">
      <c r="A264" s="180" t="s">
        <v>1294</v>
      </c>
      <c r="B264" s="182" t="s">
        <v>1541</v>
      </c>
      <c r="C264" s="180" t="s">
        <v>36</v>
      </c>
      <c r="D264" s="180" t="s">
        <v>1542</v>
      </c>
      <c r="E264" s="163" t="s">
        <v>1531</v>
      </c>
      <c r="F264" s="163"/>
      <c r="G264" s="181" t="s">
        <v>93</v>
      </c>
      <c r="H264" s="184">
        <v>1</v>
      </c>
      <c r="I264" s="183">
        <v>9.4</v>
      </c>
      <c r="J264" s="183">
        <v>9.4</v>
      </c>
    </row>
    <row r="265" spans="1:10" ht="26.4" x14ac:dyDescent="0.25">
      <c r="A265" s="185" t="s">
        <v>1303</v>
      </c>
      <c r="B265" s="187" t="s">
        <v>1538</v>
      </c>
      <c r="C265" s="185" t="s">
        <v>36</v>
      </c>
      <c r="D265" s="185" t="s">
        <v>1539</v>
      </c>
      <c r="E265" s="164" t="s">
        <v>1307</v>
      </c>
      <c r="F265" s="164"/>
      <c r="G265" s="186" t="s">
        <v>93</v>
      </c>
      <c r="H265" s="189">
        <v>2.5000000000000001E-2</v>
      </c>
      <c r="I265" s="188">
        <v>17.5</v>
      </c>
      <c r="J265" s="188">
        <v>0.43</v>
      </c>
    </row>
    <row r="266" spans="1:10" ht="26.4" x14ac:dyDescent="0.25">
      <c r="A266" s="185" t="s">
        <v>1303</v>
      </c>
      <c r="B266" s="187" t="s">
        <v>1536</v>
      </c>
      <c r="C266" s="185" t="s">
        <v>36</v>
      </c>
      <c r="D266" s="185" t="s">
        <v>1537</v>
      </c>
      <c r="E266" s="164" t="s">
        <v>1307</v>
      </c>
      <c r="F266" s="164"/>
      <c r="G266" s="186" t="s">
        <v>38</v>
      </c>
      <c r="H266" s="189">
        <v>0.85599999999999998</v>
      </c>
      <c r="I266" s="188">
        <v>0.22</v>
      </c>
      <c r="J266" s="188">
        <v>0.18</v>
      </c>
    </row>
    <row r="267" spans="1:10" x14ac:dyDescent="0.25">
      <c r="A267" s="196"/>
      <c r="B267" s="196"/>
      <c r="C267" s="196"/>
      <c r="D267" s="196"/>
      <c r="E267" s="196" t="s">
        <v>1309</v>
      </c>
      <c r="F267" s="197">
        <v>3.09</v>
      </c>
      <c r="G267" s="196" t="s">
        <v>1310</v>
      </c>
      <c r="H267" s="197">
        <v>3.52</v>
      </c>
      <c r="I267" s="196" t="s">
        <v>1311</v>
      </c>
      <c r="J267" s="197">
        <v>6.61</v>
      </c>
    </row>
    <row r="268" spans="1:10" x14ac:dyDescent="0.25">
      <c r="A268" s="196"/>
      <c r="B268" s="196"/>
      <c r="C268" s="196"/>
      <c r="D268" s="196"/>
      <c r="E268" s="196" t="s">
        <v>1312</v>
      </c>
      <c r="F268" s="197">
        <v>3.63</v>
      </c>
      <c r="G268" s="196"/>
      <c r="H268" s="165" t="s">
        <v>1313</v>
      </c>
      <c r="I268" s="165"/>
      <c r="J268" s="197">
        <v>21.35</v>
      </c>
    </row>
    <row r="269" spans="1:10" ht="14.4" thickBot="1" x14ac:dyDescent="0.3">
      <c r="A269" s="191"/>
      <c r="B269" s="191"/>
      <c r="C269" s="191"/>
      <c r="D269" s="191"/>
      <c r="E269" s="191"/>
      <c r="F269" s="191"/>
      <c r="G269" s="191" t="s">
        <v>1314</v>
      </c>
      <c r="H269" s="193" t="s">
        <v>1543</v>
      </c>
      <c r="I269" s="191" t="s">
        <v>1316</v>
      </c>
      <c r="J269" s="192">
        <v>881.75</v>
      </c>
    </row>
    <row r="270" spans="1:10" ht="14.4" thickTop="1" x14ac:dyDescent="0.25">
      <c r="A270" s="179"/>
      <c r="B270" s="179"/>
      <c r="C270" s="179"/>
      <c r="D270" s="179"/>
      <c r="E270" s="179"/>
      <c r="F270" s="179"/>
      <c r="G270" s="179"/>
      <c r="H270" s="179"/>
      <c r="I270" s="179"/>
      <c r="J270" s="179"/>
    </row>
    <row r="271" spans="1:10" x14ac:dyDescent="0.25">
      <c r="A271" s="168" t="s">
        <v>97</v>
      </c>
      <c r="B271" s="170" t="s">
        <v>3</v>
      </c>
      <c r="C271" s="168" t="s">
        <v>4</v>
      </c>
      <c r="D271" s="168" t="s">
        <v>5</v>
      </c>
      <c r="E271" s="161" t="s">
        <v>1291</v>
      </c>
      <c r="F271" s="161"/>
      <c r="G271" s="169" t="s">
        <v>6</v>
      </c>
      <c r="H271" s="170" t="s">
        <v>7</v>
      </c>
      <c r="I271" s="170" t="s">
        <v>8</v>
      </c>
      <c r="J271" s="170" t="s">
        <v>10</v>
      </c>
    </row>
    <row r="272" spans="1:10" ht="26.4" x14ac:dyDescent="0.25">
      <c r="A272" s="174" t="s">
        <v>1292</v>
      </c>
      <c r="B272" s="176" t="s">
        <v>98</v>
      </c>
      <c r="C272" s="174" t="s">
        <v>36</v>
      </c>
      <c r="D272" s="174" t="s">
        <v>99</v>
      </c>
      <c r="E272" s="162" t="s">
        <v>1517</v>
      </c>
      <c r="F272" s="162"/>
      <c r="G272" s="175" t="s">
        <v>93</v>
      </c>
      <c r="H272" s="178">
        <v>1</v>
      </c>
      <c r="I272" s="177">
        <v>15.71</v>
      </c>
      <c r="J272" s="177">
        <v>15.71</v>
      </c>
    </row>
    <row r="273" spans="1:10" ht="26.4" x14ac:dyDescent="0.25">
      <c r="A273" s="180" t="s">
        <v>1294</v>
      </c>
      <c r="B273" s="182" t="s">
        <v>1532</v>
      </c>
      <c r="C273" s="180" t="s">
        <v>36</v>
      </c>
      <c r="D273" s="180" t="s">
        <v>1533</v>
      </c>
      <c r="E273" s="163" t="s">
        <v>1297</v>
      </c>
      <c r="F273" s="163"/>
      <c r="G273" s="181" t="s">
        <v>1298</v>
      </c>
      <c r="H273" s="184">
        <v>5.7000000000000002E-2</v>
      </c>
      <c r="I273" s="183">
        <v>25.16</v>
      </c>
      <c r="J273" s="183">
        <v>1.43</v>
      </c>
    </row>
    <row r="274" spans="1:10" ht="26.4" x14ac:dyDescent="0.25">
      <c r="A274" s="180" t="s">
        <v>1294</v>
      </c>
      <c r="B274" s="182" t="s">
        <v>1544</v>
      </c>
      <c r="C274" s="180" t="s">
        <v>36</v>
      </c>
      <c r="D274" s="180" t="s">
        <v>1545</v>
      </c>
      <c r="E274" s="163" t="s">
        <v>1531</v>
      </c>
      <c r="F274" s="163"/>
      <c r="G274" s="181" t="s">
        <v>93</v>
      </c>
      <c r="H274" s="184">
        <v>1</v>
      </c>
      <c r="I274" s="183">
        <v>9.26</v>
      </c>
      <c r="J274" s="183">
        <v>9.26</v>
      </c>
    </row>
    <row r="275" spans="1:10" ht="26.4" x14ac:dyDescent="0.25">
      <c r="A275" s="180" t="s">
        <v>1294</v>
      </c>
      <c r="B275" s="182" t="s">
        <v>1534</v>
      </c>
      <c r="C275" s="180" t="s">
        <v>36</v>
      </c>
      <c r="D275" s="180" t="s">
        <v>1535</v>
      </c>
      <c r="E275" s="163" t="s">
        <v>1297</v>
      </c>
      <c r="F275" s="163"/>
      <c r="G275" s="181" t="s">
        <v>1298</v>
      </c>
      <c r="H275" s="184">
        <v>0.15</v>
      </c>
      <c r="I275" s="183">
        <v>29.76</v>
      </c>
      <c r="J275" s="183">
        <v>4.46</v>
      </c>
    </row>
    <row r="276" spans="1:10" ht="26.4" x14ac:dyDescent="0.25">
      <c r="A276" s="185" t="s">
        <v>1303</v>
      </c>
      <c r="B276" s="187" t="s">
        <v>1538</v>
      </c>
      <c r="C276" s="185" t="s">
        <v>36</v>
      </c>
      <c r="D276" s="185" t="s">
        <v>1539</v>
      </c>
      <c r="E276" s="164" t="s">
        <v>1307</v>
      </c>
      <c r="F276" s="164"/>
      <c r="G276" s="186" t="s">
        <v>93</v>
      </c>
      <c r="H276" s="189">
        <v>2.5000000000000001E-2</v>
      </c>
      <c r="I276" s="188">
        <v>17.5</v>
      </c>
      <c r="J276" s="188">
        <v>0.43</v>
      </c>
    </row>
    <row r="277" spans="1:10" ht="26.4" x14ac:dyDescent="0.25">
      <c r="A277" s="185" t="s">
        <v>1303</v>
      </c>
      <c r="B277" s="187" t="s">
        <v>1536</v>
      </c>
      <c r="C277" s="185" t="s">
        <v>36</v>
      </c>
      <c r="D277" s="185" t="s">
        <v>1537</v>
      </c>
      <c r="E277" s="164" t="s">
        <v>1307</v>
      </c>
      <c r="F277" s="164"/>
      <c r="G277" s="186" t="s">
        <v>38</v>
      </c>
      <c r="H277" s="189">
        <v>0.63500000000000001</v>
      </c>
      <c r="I277" s="188">
        <v>0.22</v>
      </c>
      <c r="J277" s="188">
        <v>0.13</v>
      </c>
    </row>
    <row r="278" spans="1:10" x14ac:dyDescent="0.25">
      <c r="A278" s="196"/>
      <c r="B278" s="196"/>
      <c r="C278" s="196"/>
      <c r="D278" s="196"/>
      <c r="E278" s="196" t="s">
        <v>1309</v>
      </c>
      <c r="F278" s="197">
        <v>2.2599999999999998</v>
      </c>
      <c r="G278" s="196" t="s">
        <v>1310</v>
      </c>
      <c r="H278" s="197">
        <v>2.58</v>
      </c>
      <c r="I278" s="196" t="s">
        <v>1311</v>
      </c>
      <c r="J278" s="197">
        <v>4.84</v>
      </c>
    </row>
    <row r="279" spans="1:10" x14ac:dyDescent="0.25">
      <c r="A279" s="196"/>
      <c r="B279" s="196"/>
      <c r="C279" s="196"/>
      <c r="D279" s="196"/>
      <c r="E279" s="196" t="s">
        <v>1312</v>
      </c>
      <c r="F279" s="197">
        <v>3.22</v>
      </c>
      <c r="G279" s="196"/>
      <c r="H279" s="165" t="s">
        <v>1313</v>
      </c>
      <c r="I279" s="165"/>
      <c r="J279" s="197">
        <v>18.93</v>
      </c>
    </row>
    <row r="280" spans="1:10" ht="14.4" thickBot="1" x14ac:dyDescent="0.3">
      <c r="A280" s="191"/>
      <c r="B280" s="191"/>
      <c r="C280" s="191"/>
      <c r="D280" s="191"/>
      <c r="E280" s="191"/>
      <c r="F280" s="191"/>
      <c r="G280" s="191" t="s">
        <v>1314</v>
      </c>
      <c r="H280" s="193" t="s">
        <v>1546</v>
      </c>
      <c r="I280" s="191" t="s">
        <v>1316</v>
      </c>
      <c r="J280" s="192">
        <v>7481.13</v>
      </c>
    </row>
    <row r="281" spans="1:10" ht="14.4" thickTop="1" x14ac:dyDescent="0.25">
      <c r="A281" s="179"/>
      <c r="B281" s="179"/>
      <c r="C281" s="179"/>
      <c r="D281" s="179"/>
      <c r="E281" s="179"/>
      <c r="F281" s="179"/>
      <c r="G281" s="179"/>
      <c r="H281" s="179"/>
      <c r="I281" s="179"/>
      <c r="J281" s="179"/>
    </row>
    <row r="282" spans="1:10" x14ac:dyDescent="0.25">
      <c r="A282" s="168" t="s">
        <v>100</v>
      </c>
      <c r="B282" s="170" t="s">
        <v>3</v>
      </c>
      <c r="C282" s="168" t="s">
        <v>4</v>
      </c>
      <c r="D282" s="168" t="s">
        <v>5</v>
      </c>
      <c r="E282" s="161" t="s">
        <v>1291</v>
      </c>
      <c r="F282" s="161"/>
      <c r="G282" s="169" t="s">
        <v>6</v>
      </c>
      <c r="H282" s="170" t="s">
        <v>7</v>
      </c>
      <c r="I282" s="170" t="s">
        <v>8</v>
      </c>
      <c r="J282" s="170" t="s">
        <v>10</v>
      </c>
    </row>
    <row r="283" spans="1:10" ht="26.4" x14ac:dyDescent="0.25">
      <c r="A283" s="174" t="s">
        <v>1292</v>
      </c>
      <c r="B283" s="176" t="s">
        <v>101</v>
      </c>
      <c r="C283" s="174" t="s">
        <v>36</v>
      </c>
      <c r="D283" s="174" t="s">
        <v>102</v>
      </c>
      <c r="E283" s="162" t="s">
        <v>1517</v>
      </c>
      <c r="F283" s="162"/>
      <c r="G283" s="175" t="s">
        <v>93</v>
      </c>
      <c r="H283" s="178">
        <v>1</v>
      </c>
      <c r="I283" s="177">
        <v>13.59</v>
      </c>
      <c r="J283" s="177">
        <v>13.59</v>
      </c>
    </row>
    <row r="284" spans="1:10" ht="26.4" x14ac:dyDescent="0.25">
      <c r="A284" s="180" t="s">
        <v>1294</v>
      </c>
      <c r="B284" s="182" t="s">
        <v>1547</v>
      </c>
      <c r="C284" s="180" t="s">
        <v>36</v>
      </c>
      <c r="D284" s="180" t="s">
        <v>1548</v>
      </c>
      <c r="E284" s="163" t="s">
        <v>1531</v>
      </c>
      <c r="F284" s="163"/>
      <c r="G284" s="181" t="s">
        <v>93</v>
      </c>
      <c r="H284" s="184">
        <v>1</v>
      </c>
      <c r="I284" s="183">
        <v>8.51</v>
      </c>
      <c r="J284" s="183">
        <v>8.51</v>
      </c>
    </row>
    <row r="285" spans="1:10" ht="26.4" x14ac:dyDescent="0.25">
      <c r="A285" s="180" t="s">
        <v>1294</v>
      </c>
      <c r="B285" s="182" t="s">
        <v>1532</v>
      </c>
      <c r="C285" s="180" t="s">
        <v>36</v>
      </c>
      <c r="D285" s="180" t="s">
        <v>1533</v>
      </c>
      <c r="E285" s="163" t="s">
        <v>1297</v>
      </c>
      <c r="F285" s="163"/>
      <c r="G285" s="181" t="s">
        <v>1298</v>
      </c>
      <c r="H285" s="184">
        <v>4.3999999999999997E-2</v>
      </c>
      <c r="I285" s="183">
        <v>25.16</v>
      </c>
      <c r="J285" s="183">
        <v>1.1000000000000001</v>
      </c>
    </row>
    <row r="286" spans="1:10" ht="26.4" x14ac:dyDescent="0.25">
      <c r="A286" s="180" t="s">
        <v>1294</v>
      </c>
      <c r="B286" s="182" t="s">
        <v>1534</v>
      </c>
      <c r="C286" s="180" t="s">
        <v>36</v>
      </c>
      <c r="D286" s="180" t="s">
        <v>1535</v>
      </c>
      <c r="E286" s="163" t="s">
        <v>1297</v>
      </c>
      <c r="F286" s="163"/>
      <c r="G286" s="181" t="s">
        <v>1298</v>
      </c>
      <c r="H286" s="184">
        <v>0.11600000000000001</v>
      </c>
      <c r="I286" s="183">
        <v>29.76</v>
      </c>
      <c r="J286" s="183">
        <v>3.45</v>
      </c>
    </row>
    <row r="287" spans="1:10" ht="26.4" x14ac:dyDescent="0.25">
      <c r="A287" s="185" t="s">
        <v>1303</v>
      </c>
      <c r="B287" s="187" t="s">
        <v>1538</v>
      </c>
      <c r="C287" s="185" t="s">
        <v>36</v>
      </c>
      <c r="D287" s="185" t="s">
        <v>1539</v>
      </c>
      <c r="E287" s="164" t="s">
        <v>1307</v>
      </c>
      <c r="F287" s="164"/>
      <c r="G287" s="186" t="s">
        <v>93</v>
      </c>
      <c r="H287" s="189">
        <v>2.5000000000000001E-2</v>
      </c>
      <c r="I287" s="188">
        <v>17.5</v>
      </c>
      <c r="J287" s="188">
        <v>0.43</v>
      </c>
    </row>
    <row r="288" spans="1:10" ht="26.4" x14ac:dyDescent="0.25">
      <c r="A288" s="185" t="s">
        <v>1303</v>
      </c>
      <c r="B288" s="187" t="s">
        <v>1536</v>
      </c>
      <c r="C288" s="185" t="s">
        <v>36</v>
      </c>
      <c r="D288" s="185" t="s">
        <v>1537</v>
      </c>
      <c r="E288" s="164" t="s">
        <v>1307</v>
      </c>
      <c r="F288" s="164"/>
      <c r="G288" s="186" t="s">
        <v>38</v>
      </c>
      <c r="H288" s="189">
        <v>0.48</v>
      </c>
      <c r="I288" s="188">
        <v>0.22</v>
      </c>
      <c r="J288" s="188">
        <v>0.1</v>
      </c>
    </row>
    <row r="289" spans="1:10" x14ac:dyDescent="0.25">
      <c r="A289" s="196"/>
      <c r="B289" s="196"/>
      <c r="C289" s="196"/>
      <c r="D289" s="196"/>
      <c r="E289" s="196" t="s">
        <v>1309</v>
      </c>
      <c r="F289" s="197">
        <v>1.7</v>
      </c>
      <c r="G289" s="196" t="s">
        <v>1310</v>
      </c>
      <c r="H289" s="197">
        <v>1.95</v>
      </c>
      <c r="I289" s="196" t="s">
        <v>1311</v>
      </c>
      <c r="J289" s="197">
        <v>3.65</v>
      </c>
    </row>
    <row r="290" spans="1:10" x14ac:dyDescent="0.25">
      <c r="A290" s="196"/>
      <c r="B290" s="196"/>
      <c r="C290" s="196"/>
      <c r="D290" s="196"/>
      <c r="E290" s="196" t="s">
        <v>1312</v>
      </c>
      <c r="F290" s="197">
        <v>2.78</v>
      </c>
      <c r="G290" s="196"/>
      <c r="H290" s="165" t="s">
        <v>1313</v>
      </c>
      <c r="I290" s="165"/>
      <c r="J290" s="197">
        <v>16.37</v>
      </c>
    </row>
    <row r="291" spans="1:10" ht="14.4" thickBot="1" x14ac:dyDescent="0.3">
      <c r="A291" s="191"/>
      <c r="B291" s="191"/>
      <c r="C291" s="191"/>
      <c r="D291" s="191"/>
      <c r="E291" s="191"/>
      <c r="F291" s="191"/>
      <c r="G291" s="191" t="s">
        <v>1314</v>
      </c>
      <c r="H291" s="193" t="s">
        <v>1549</v>
      </c>
      <c r="I291" s="191" t="s">
        <v>1316</v>
      </c>
      <c r="J291" s="192">
        <v>36357.769999999997</v>
      </c>
    </row>
    <row r="292" spans="1:10" ht="14.4" thickTop="1" x14ac:dyDescent="0.25">
      <c r="A292" s="179"/>
      <c r="B292" s="179"/>
      <c r="C292" s="179"/>
      <c r="D292" s="179"/>
      <c r="E292" s="179"/>
      <c r="F292" s="179"/>
      <c r="G292" s="179"/>
      <c r="H292" s="179"/>
      <c r="I292" s="179"/>
      <c r="J292" s="179"/>
    </row>
    <row r="293" spans="1:10" x14ac:dyDescent="0.25">
      <c r="A293" s="168" t="s">
        <v>103</v>
      </c>
      <c r="B293" s="170" t="s">
        <v>3</v>
      </c>
      <c r="C293" s="168" t="s">
        <v>4</v>
      </c>
      <c r="D293" s="168" t="s">
        <v>5</v>
      </c>
      <c r="E293" s="161" t="s">
        <v>1291</v>
      </c>
      <c r="F293" s="161"/>
      <c r="G293" s="169" t="s">
        <v>6</v>
      </c>
      <c r="H293" s="170" t="s">
        <v>7</v>
      </c>
      <c r="I293" s="170" t="s">
        <v>8</v>
      </c>
      <c r="J293" s="170" t="s">
        <v>10</v>
      </c>
    </row>
    <row r="294" spans="1:10" ht="26.4" x14ac:dyDescent="0.25">
      <c r="A294" s="174" t="s">
        <v>1292</v>
      </c>
      <c r="B294" s="176" t="s">
        <v>104</v>
      </c>
      <c r="C294" s="174" t="s">
        <v>36</v>
      </c>
      <c r="D294" s="174" t="s">
        <v>105</v>
      </c>
      <c r="E294" s="162" t="s">
        <v>1517</v>
      </c>
      <c r="F294" s="162"/>
      <c r="G294" s="175" t="s">
        <v>93</v>
      </c>
      <c r="H294" s="178">
        <v>1</v>
      </c>
      <c r="I294" s="177">
        <v>10.29</v>
      </c>
      <c r="J294" s="177">
        <v>10.29</v>
      </c>
    </row>
    <row r="295" spans="1:10" ht="26.4" x14ac:dyDescent="0.25">
      <c r="A295" s="180" t="s">
        <v>1294</v>
      </c>
      <c r="B295" s="182" t="s">
        <v>1550</v>
      </c>
      <c r="C295" s="180" t="s">
        <v>36</v>
      </c>
      <c r="D295" s="180" t="s">
        <v>1551</v>
      </c>
      <c r="E295" s="163" t="s">
        <v>1531</v>
      </c>
      <c r="F295" s="163"/>
      <c r="G295" s="181" t="s">
        <v>93</v>
      </c>
      <c r="H295" s="184">
        <v>1</v>
      </c>
      <c r="I295" s="183">
        <v>7.28</v>
      </c>
      <c r="J295" s="183">
        <v>7.28</v>
      </c>
    </row>
    <row r="296" spans="1:10" ht="26.4" x14ac:dyDescent="0.25">
      <c r="A296" s="180" t="s">
        <v>1294</v>
      </c>
      <c r="B296" s="182" t="s">
        <v>1534</v>
      </c>
      <c r="C296" s="180" t="s">
        <v>36</v>
      </c>
      <c r="D296" s="180" t="s">
        <v>1535</v>
      </c>
      <c r="E296" s="163" t="s">
        <v>1297</v>
      </c>
      <c r="F296" s="163"/>
      <c r="G296" s="181" t="s">
        <v>1298</v>
      </c>
      <c r="H296" s="184">
        <v>6.4000000000000001E-2</v>
      </c>
      <c r="I296" s="183">
        <v>29.76</v>
      </c>
      <c r="J296" s="183">
        <v>1.9</v>
      </c>
    </row>
    <row r="297" spans="1:10" ht="26.4" x14ac:dyDescent="0.25">
      <c r="A297" s="180" t="s">
        <v>1294</v>
      </c>
      <c r="B297" s="182" t="s">
        <v>1532</v>
      </c>
      <c r="C297" s="180" t="s">
        <v>36</v>
      </c>
      <c r="D297" s="180" t="s">
        <v>1533</v>
      </c>
      <c r="E297" s="163" t="s">
        <v>1297</v>
      </c>
      <c r="F297" s="163"/>
      <c r="G297" s="181" t="s">
        <v>1298</v>
      </c>
      <c r="H297" s="184">
        <v>2.5000000000000001E-2</v>
      </c>
      <c r="I297" s="183">
        <v>25.16</v>
      </c>
      <c r="J297" s="183">
        <v>0.62</v>
      </c>
    </row>
    <row r="298" spans="1:10" ht="26.4" x14ac:dyDescent="0.25">
      <c r="A298" s="185" t="s">
        <v>1303</v>
      </c>
      <c r="B298" s="187" t="s">
        <v>1536</v>
      </c>
      <c r="C298" s="185" t="s">
        <v>36</v>
      </c>
      <c r="D298" s="185" t="s">
        <v>1537</v>
      </c>
      <c r="E298" s="164" t="s">
        <v>1307</v>
      </c>
      <c r="F298" s="164"/>
      <c r="G298" s="186" t="s">
        <v>38</v>
      </c>
      <c r="H298" s="189">
        <v>0.317</v>
      </c>
      <c r="I298" s="188">
        <v>0.22</v>
      </c>
      <c r="J298" s="188">
        <v>0.06</v>
      </c>
    </row>
    <row r="299" spans="1:10" ht="26.4" x14ac:dyDescent="0.25">
      <c r="A299" s="185" t="s">
        <v>1303</v>
      </c>
      <c r="B299" s="187" t="s">
        <v>1538</v>
      </c>
      <c r="C299" s="185" t="s">
        <v>36</v>
      </c>
      <c r="D299" s="185" t="s">
        <v>1539</v>
      </c>
      <c r="E299" s="164" t="s">
        <v>1307</v>
      </c>
      <c r="F299" s="164"/>
      <c r="G299" s="186" t="s">
        <v>93</v>
      </c>
      <c r="H299" s="189">
        <v>2.5000000000000001E-2</v>
      </c>
      <c r="I299" s="188">
        <v>17.5</v>
      </c>
      <c r="J299" s="188">
        <v>0.43</v>
      </c>
    </row>
    <row r="300" spans="1:10" x14ac:dyDescent="0.25">
      <c r="A300" s="196"/>
      <c r="B300" s="196"/>
      <c r="C300" s="196"/>
      <c r="D300" s="196"/>
      <c r="E300" s="196" t="s">
        <v>1309</v>
      </c>
      <c r="F300" s="197">
        <v>0.93</v>
      </c>
      <c r="G300" s="196" t="s">
        <v>1310</v>
      </c>
      <c r="H300" s="197">
        <v>1.08</v>
      </c>
      <c r="I300" s="196" t="s">
        <v>1311</v>
      </c>
      <c r="J300" s="197">
        <v>2.0099999999999998</v>
      </c>
    </row>
    <row r="301" spans="1:10" x14ac:dyDescent="0.25">
      <c r="A301" s="196"/>
      <c r="B301" s="196"/>
      <c r="C301" s="196"/>
      <c r="D301" s="196"/>
      <c r="E301" s="196" t="s">
        <v>1312</v>
      </c>
      <c r="F301" s="197">
        <v>2.1</v>
      </c>
      <c r="G301" s="196"/>
      <c r="H301" s="165" t="s">
        <v>1313</v>
      </c>
      <c r="I301" s="165"/>
      <c r="J301" s="197">
        <v>12.39</v>
      </c>
    </row>
    <row r="302" spans="1:10" ht="14.4" thickBot="1" x14ac:dyDescent="0.3">
      <c r="A302" s="191"/>
      <c r="B302" s="191"/>
      <c r="C302" s="191"/>
      <c r="D302" s="191"/>
      <c r="E302" s="191"/>
      <c r="F302" s="191"/>
      <c r="G302" s="191" t="s">
        <v>1314</v>
      </c>
      <c r="H302" s="193" t="s">
        <v>1552</v>
      </c>
      <c r="I302" s="191" t="s">
        <v>1316</v>
      </c>
      <c r="J302" s="192">
        <v>5269.46</v>
      </c>
    </row>
    <row r="303" spans="1:10" ht="14.4" thickTop="1" x14ac:dyDescent="0.25">
      <c r="A303" s="179"/>
      <c r="B303" s="179"/>
      <c r="C303" s="179"/>
      <c r="D303" s="179"/>
      <c r="E303" s="179"/>
      <c r="F303" s="179"/>
      <c r="G303" s="179"/>
      <c r="H303" s="179"/>
      <c r="I303" s="179"/>
      <c r="J303" s="179"/>
    </row>
    <row r="304" spans="1:10" x14ac:dyDescent="0.25">
      <c r="A304" s="168" t="s">
        <v>106</v>
      </c>
      <c r="B304" s="170" t="s">
        <v>3</v>
      </c>
      <c r="C304" s="168" t="s">
        <v>4</v>
      </c>
      <c r="D304" s="168" t="s">
        <v>5</v>
      </c>
      <c r="E304" s="161" t="s">
        <v>1291</v>
      </c>
      <c r="F304" s="161"/>
      <c r="G304" s="169" t="s">
        <v>6</v>
      </c>
      <c r="H304" s="170" t="s">
        <v>7</v>
      </c>
      <c r="I304" s="170" t="s">
        <v>8</v>
      </c>
      <c r="J304" s="170" t="s">
        <v>10</v>
      </c>
    </row>
    <row r="305" spans="1:10" ht="26.4" x14ac:dyDescent="0.25">
      <c r="A305" s="174" t="s">
        <v>1292</v>
      </c>
      <c r="B305" s="176" t="s">
        <v>107</v>
      </c>
      <c r="C305" s="174" t="s">
        <v>36</v>
      </c>
      <c r="D305" s="174" t="s">
        <v>108</v>
      </c>
      <c r="E305" s="162" t="s">
        <v>1517</v>
      </c>
      <c r="F305" s="162"/>
      <c r="G305" s="175" t="s">
        <v>93</v>
      </c>
      <c r="H305" s="178">
        <v>1</v>
      </c>
      <c r="I305" s="177">
        <v>9.59</v>
      </c>
      <c r="J305" s="177">
        <v>9.59</v>
      </c>
    </row>
    <row r="306" spans="1:10" ht="26.4" x14ac:dyDescent="0.25">
      <c r="A306" s="180" t="s">
        <v>1294</v>
      </c>
      <c r="B306" s="182" t="s">
        <v>1532</v>
      </c>
      <c r="C306" s="180" t="s">
        <v>36</v>
      </c>
      <c r="D306" s="180" t="s">
        <v>1533</v>
      </c>
      <c r="E306" s="163" t="s">
        <v>1297</v>
      </c>
      <c r="F306" s="163"/>
      <c r="G306" s="181" t="s">
        <v>1298</v>
      </c>
      <c r="H306" s="184">
        <v>1.9E-2</v>
      </c>
      <c r="I306" s="183">
        <v>25.16</v>
      </c>
      <c r="J306" s="183">
        <v>0.47</v>
      </c>
    </row>
    <row r="307" spans="1:10" ht="26.4" x14ac:dyDescent="0.25">
      <c r="A307" s="180" t="s">
        <v>1294</v>
      </c>
      <c r="B307" s="182" t="s">
        <v>1534</v>
      </c>
      <c r="C307" s="180" t="s">
        <v>36</v>
      </c>
      <c r="D307" s="180" t="s">
        <v>1535</v>
      </c>
      <c r="E307" s="163" t="s">
        <v>1297</v>
      </c>
      <c r="F307" s="163"/>
      <c r="G307" s="181" t="s">
        <v>1298</v>
      </c>
      <c r="H307" s="184">
        <v>4.9000000000000002E-2</v>
      </c>
      <c r="I307" s="183">
        <v>29.76</v>
      </c>
      <c r="J307" s="183">
        <v>1.45</v>
      </c>
    </row>
    <row r="308" spans="1:10" ht="26.4" x14ac:dyDescent="0.25">
      <c r="A308" s="180" t="s">
        <v>1294</v>
      </c>
      <c r="B308" s="182" t="s">
        <v>1553</v>
      </c>
      <c r="C308" s="180" t="s">
        <v>36</v>
      </c>
      <c r="D308" s="180" t="s">
        <v>1554</v>
      </c>
      <c r="E308" s="163" t="s">
        <v>1531</v>
      </c>
      <c r="F308" s="163"/>
      <c r="G308" s="181" t="s">
        <v>93</v>
      </c>
      <c r="H308" s="184">
        <v>1</v>
      </c>
      <c r="I308" s="183">
        <v>7.19</v>
      </c>
      <c r="J308" s="183">
        <v>7.19</v>
      </c>
    </row>
    <row r="309" spans="1:10" ht="26.4" x14ac:dyDescent="0.25">
      <c r="A309" s="185" t="s">
        <v>1303</v>
      </c>
      <c r="B309" s="187" t="s">
        <v>1536</v>
      </c>
      <c r="C309" s="185" t="s">
        <v>36</v>
      </c>
      <c r="D309" s="185" t="s">
        <v>1537</v>
      </c>
      <c r="E309" s="164" t="s">
        <v>1307</v>
      </c>
      <c r="F309" s="164"/>
      <c r="G309" s="186" t="s">
        <v>38</v>
      </c>
      <c r="H309" s="189">
        <v>0.245</v>
      </c>
      <c r="I309" s="188">
        <v>0.22</v>
      </c>
      <c r="J309" s="188">
        <v>0.05</v>
      </c>
    </row>
    <row r="310" spans="1:10" ht="26.4" x14ac:dyDescent="0.25">
      <c r="A310" s="185" t="s">
        <v>1303</v>
      </c>
      <c r="B310" s="187" t="s">
        <v>1538</v>
      </c>
      <c r="C310" s="185" t="s">
        <v>36</v>
      </c>
      <c r="D310" s="185" t="s">
        <v>1539</v>
      </c>
      <c r="E310" s="164" t="s">
        <v>1307</v>
      </c>
      <c r="F310" s="164"/>
      <c r="G310" s="186" t="s">
        <v>93</v>
      </c>
      <c r="H310" s="189">
        <v>2.5000000000000001E-2</v>
      </c>
      <c r="I310" s="188">
        <v>17.5</v>
      </c>
      <c r="J310" s="188">
        <v>0.43</v>
      </c>
    </row>
    <row r="311" spans="1:10" x14ac:dyDescent="0.25">
      <c r="A311" s="196"/>
      <c r="B311" s="196"/>
      <c r="C311" s="196"/>
      <c r="D311" s="196"/>
      <c r="E311" s="196" t="s">
        <v>1309</v>
      </c>
      <c r="F311" s="197">
        <v>0.7</v>
      </c>
      <c r="G311" s="196" t="s">
        <v>1310</v>
      </c>
      <c r="H311" s="197">
        <v>0.8</v>
      </c>
      <c r="I311" s="196" t="s">
        <v>1311</v>
      </c>
      <c r="J311" s="197">
        <v>1.5</v>
      </c>
    </row>
    <row r="312" spans="1:10" x14ac:dyDescent="0.25">
      <c r="A312" s="196"/>
      <c r="B312" s="196"/>
      <c r="C312" s="196"/>
      <c r="D312" s="196"/>
      <c r="E312" s="196" t="s">
        <v>1312</v>
      </c>
      <c r="F312" s="197">
        <v>1.96</v>
      </c>
      <c r="G312" s="196"/>
      <c r="H312" s="165" t="s">
        <v>1313</v>
      </c>
      <c r="I312" s="165"/>
      <c r="J312" s="197">
        <v>11.55</v>
      </c>
    </row>
    <row r="313" spans="1:10" ht="14.4" thickBot="1" x14ac:dyDescent="0.3">
      <c r="A313" s="191"/>
      <c r="B313" s="191"/>
      <c r="C313" s="191"/>
      <c r="D313" s="191"/>
      <c r="E313" s="191"/>
      <c r="F313" s="191"/>
      <c r="G313" s="191" t="s">
        <v>1314</v>
      </c>
      <c r="H313" s="193" t="s">
        <v>1555</v>
      </c>
      <c r="I313" s="191" t="s">
        <v>1316</v>
      </c>
      <c r="J313" s="192">
        <v>6138.82</v>
      </c>
    </row>
    <row r="314" spans="1:10" ht="14.4" thickTop="1" x14ac:dyDescent="0.25">
      <c r="A314" s="179"/>
      <c r="B314" s="179"/>
      <c r="C314" s="179"/>
      <c r="D314" s="179"/>
      <c r="E314" s="179"/>
      <c r="F314" s="179"/>
      <c r="G314" s="179"/>
      <c r="H314" s="179"/>
      <c r="I314" s="179"/>
      <c r="J314" s="179"/>
    </row>
    <row r="315" spans="1:10" x14ac:dyDescent="0.25">
      <c r="A315" s="168" t="s">
        <v>109</v>
      </c>
      <c r="B315" s="170" t="s">
        <v>3</v>
      </c>
      <c r="C315" s="168" t="s">
        <v>4</v>
      </c>
      <c r="D315" s="168" t="s">
        <v>5</v>
      </c>
      <c r="E315" s="161" t="s">
        <v>1291</v>
      </c>
      <c r="F315" s="161"/>
      <c r="G315" s="169" t="s">
        <v>6</v>
      </c>
      <c r="H315" s="170" t="s">
        <v>7</v>
      </c>
      <c r="I315" s="170" t="s">
        <v>8</v>
      </c>
      <c r="J315" s="170" t="s">
        <v>10</v>
      </c>
    </row>
    <row r="316" spans="1:10" ht="39.6" x14ac:dyDescent="0.25">
      <c r="A316" s="174" t="s">
        <v>1292</v>
      </c>
      <c r="B316" s="176" t="s">
        <v>110</v>
      </c>
      <c r="C316" s="174" t="s">
        <v>36</v>
      </c>
      <c r="D316" s="174" t="s">
        <v>111</v>
      </c>
      <c r="E316" s="162" t="s">
        <v>1517</v>
      </c>
      <c r="F316" s="162"/>
      <c r="G316" s="175" t="s">
        <v>51</v>
      </c>
      <c r="H316" s="178">
        <v>1</v>
      </c>
      <c r="I316" s="177">
        <v>756.66</v>
      </c>
      <c r="J316" s="177">
        <v>756.66</v>
      </c>
    </row>
    <row r="317" spans="1:10" ht="26.4" x14ac:dyDescent="0.25">
      <c r="A317" s="180" t="s">
        <v>1294</v>
      </c>
      <c r="B317" s="182" t="s">
        <v>1556</v>
      </c>
      <c r="C317" s="180" t="s">
        <v>36</v>
      </c>
      <c r="D317" s="180" t="s">
        <v>1557</v>
      </c>
      <c r="E317" s="163" t="s">
        <v>1443</v>
      </c>
      <c r="F317" s="163"/>
      <c r="G317" s="181" t="s">
        <v>1447</v>
      </c>
      <c r="H317" s="184">
        <v>9.1999999999999998E-2</v>
      </c>
      <c r="I317" s="183">
        <v>1.44</v>
      </c>
      <c r="J317" s="183">
        <v>0.13</v>
      </c>
    </row>
    <row r="318" spans="1:10" ht="26.4" x14ac:dyDescent="0.25">
      <c r="A318" s="180" t="s">
        <v>1294</v>
      </c>
      <c r="B318" s="182" t="s">
        <v>1510</v>
      </c>
      <c r="C318" s="180" t="s">
        <v>36</v>
      </c>
      <c r="D318" s="180" t="s">
        <v>1511</v>
      </c>
      <c r="E318" s="163" t="s">
        <v>1297</v>
      </c>
      <c r="F318" s="163"/>
      <c r="G318" s="181" t="s">
        <v>1298</v>
      </c>
      <c r="H318" s="184">
        <v>0.33400000000000002</v>
      </c>
      <c r="I318" s="183">
        <v>29.98</v>
      </c>
      <c r="J318" s="183">
        <v>10.01</v>
      </c>
    </row>
    <row r="319" spans="1:10" ht="26.4" x14ac:dyDescent="0.25">
      <c r="A319" s="180" t="s">
        <v>1294</v>
      </c>
      <c r="B319" s="182" t="s">
        <v>1301</v>
      </c>
      <c r="C319" s="180" t="s">
        <v>36</v>
      </c>
      <c r="D319" s="180" t="s">
        <v>1302</v>
      </c>
      <c r="E319" s="163" t="s">
        <v>1297</v>
      </c>
      <c r="F319" s="163"/>
      <c r="G319" s="181" t="s">
        <v>1298</v>
      </c>
      <c r="H319" s="184">
        <v>0.501</v>
      </c>
      <c r="I319" s="183">
        <v>24.25</v>
      </c>
      <c r="J319" s="183">
        <v>12.14</v>
      </c>
    </row>
    <row r="320" spans="1:10" ht="26.4" x14ac:dyDescent="0.25">
      <c r="A320" s="180" t="s">
        <v>1294</v>
      </c>
      <c r="B320" s="182" t="s">
        <v>1558</v>
      </c>
      <c r="C320" s="180" t="s">
        <v>36</v>
      </c>
      <c r="D320" s="180" t="s">
        <v>1559</v>
      </c>
      <c r="E320" s="163" t="s">
        <v>1443</v>
      </c>
      <c r="F320" s="163"/>
      <c r="G320" s="181" t="s">
        <v>1444</v>
      </c>
      <c r="H320" s="184">
        <v>7.4999999999999997E-2</v>
      </c>
      <c r="I320" s="183">
        <v>0.56000000000000005</v>
      </c>
      <c r="J320" s="183">
        <v>0.04</v>
      </c>
    </row>
    <row r="321" spans="1:10" ht="39.6" x14ac:dyDescent="0.25">
      <c r="A321" s="185" t="s">
        <v>1303</v>
      </c>
      <c r="B321" s="187" t="s">
        <v>1560</v>
      </c>
      <c r="C321" s="185" t="s">
        <v>36</v>
      </c>
      <c r="D321" s="185" t="s">
        <v>1561</v>
      </c>
      <c r="E321" s="164" t="s">
        <v>1307</v>
      </c>
      <c r="F321" s="164"/>
      <c r="G321" s="186" t="s">
        <v>51</v>
      </c>
      <c r="H321" s="189">
        <v>1.23</v>
      </c>
      <c r="I321" s="188">
        <v>597.03</v>
      </c>
      <c r="J321" s="188">
        <v>734.34</v>
      </c>
    </row>
    <row r="322" spans="1:10" x14ac:dyDescent="0.25">
      <c r="A322" s="196"/>
      <c r="B322" s="196"/>
      <c r="C322" s="196"/>
      <c r="D322" s="196"/>
      <c r="E322" s="196" t="s">
        <v>1309</v>
      </c>
      <c r="F322" s="197">
        <v>7.64</v>
      </c>
      <c r="G322" s="196" t="s">
        <v>1310</v>
      </c>
      <c r="H322" s="197">
        <v>8.6999999999999993</v>
      </c>
      <c r="I322" s="196" t="s">
        <v>1311</v>
      </c>
      <c r="J322" s="197">
        <v>16.34</v>
      </c>
    </row>
    <row r="323" spans="1:10" x14ac:dyDescent="0.25">
      <c r="A323" s="196"/>
      <c r="B323" s="196"/>
      <c r="C323" s="196"/>
      <c r="D323" s="196"/>
      <c r="E323" s="196" t="s">
        <v>1312</v>
      </c>
      <c r="F323" s="197">
        <v>155.11000000000001</v>
      </c>
      <c r="G323" s="196"/>
      <c r="H323" s="165" t="s">
        <v>1313</v>
      </c>
      <c r="I323" s="165"/>
      <c r="J323" s="197">
        <v>911.77</v>
      </c>
    </row>
    <row r="324" spans="1:10" ht="14.4" thickBot="1" x14ac:dyDescent="0.3">
      <c r="A324" s="191"/>
      <c r="B324" s="191"/>
      <c r="C324" s="191"/>
      <c r="D324" s="191"/>
      <c r="E324" s="191"/>
      <c r="F324" s="191"/>
      <c r="G324" s="191" t="s">
        <v>1314</v>
      </c>
      <c r="H324" s="193" t="s">
        <v>1562</v>
      </c>
      <c r="I324" s="191" t="s">
        <v>1316</v>
      </c>
      <c r="J324" s="192">
        <v>69476.87</v>
      </c>
    </row>
    <row r="325" spans="1:10" ht="14.4" thickTop="1" x14ac:dyDescent="0.25">
      <c r="A325" s="179"/>
      <c r="B325" s="179"/>
      <c r="C325" s="179"/>
      <c r="D325" s="179"/>
      <c r="E325" s="179"/>
      <c r="F325" s="179"/>
      <c r="G325" s="179"/>
      <c r="H325" s="179"/>
      <c r="I325" s="179"/>
      <c r="J325" s="179"/>
    </row>
    <row r="326" spans="1:10" x14ac:dyDescent="0.25">
      <c r="A326" s="168" t="s">
        <v>112</v>
      </c>
      <c r="B326" s="170" t="s">
        <v>3</v>
      </c>
      <c r="C326" s="168" t="s">
        <v>4</v>
      </c>
      <c r="D326" s="168" t="s">
        <v>5</v>
      </c>
      <c r="E326" s="161" t="s">
        <v>1291</v>
      </c>
      <c r="F326" s="161"/>
      <c r="G326" s="169" t="s">
        <v>6</v>
      </c>
      <c r="H326" s="170" t="s">
        <v>7</v>
      </c>
      <c r="I326" s="170" t="s">
        <v>8</v>
      </c>
      <c r="J326" s="170" t="s">
        <v>10</v>
      </c>
    </row>
    <row r="327" spans="1:10" x14ac:dyDescent="0.25">
      <c r="A327" s="174" t="s">
        <v>1292</v>
      </c>
      <c r="B327" s="176" t="s">
        <v>113</v>
      </c>
      <c r="C327" s="174" t="s">
        <v>36</v>
      </c>
      <c r="D327" s="174" t="s">
        <v>114</v>
      </c>
      <c r="E327" s="162" t="s">
        <v>1563</v>
      </c>
      <c r="F327" s="162"/>
      <c r="G327" s="175" t="s">
        <v>51</v>
      </c>
      <c r="H327" s="178">
        <v>1</v>
      </c>
      <c r="I327" s="177">
        <v>1.4</v>
      </c>
      <c r="J327" s="177">
        <v>1.4</v>
      </c>
    </row>
    <row r="328" spans="1:10" ht="39.6" x14ac:dyDescent="0.25">
      <c r="A328" s="180" t="s">
        <v>1294</v>
      </c>
      <c r="B328" s="182" t="s">
        <v>1564</v>
      </c>
      <c r="C328" s="180" t="s">
        <v>36</v>
      </c>
      <c r="D328" s="180" t="s">
        <v>1565</v>
      </c>
      <c r="E328" s="163" t="s">
        <v>1443</v>
      </c>
      <c r="F328" s="163"/>
      <c r="G328" s="181" t="s">
        <v>1447</v>
      </c>
      <c r="H328" s="184">
        <v>2.5225999999999998E-3</v>
      </c>
      <c r="I328" s="183">
        <v>262.13</v>
      </c>
      <c r="J328" s="183">
        <v>0.66</v>
      </c>
    </row>
    <row r="329" spans="1:10" ht="26.4" x14ac:dyDescent="0.25">
      <c r="A329" s="180" t="s">
        <v>1294</v>
      </c>
      <c r="B329" s="182" t="s">
        <v>1566</v>
      </c>
      <c r="C329" s="180" t="s">
        <v>36</v>
      </c>
      <c r="D329" s="180" t="s">
        <v>1567</v>
      </c>
      <c r="E329" s="163" t="s">
        <v>1443</v>
      </c>
      <c r="F329" s="163"/>
      <c r="G329" s="181" t="s">
        <v>1444</v>
      </c>
      <c r="H329" s="184">
        <v>6.1034000000000001E-3</v>
      </c>
      <c r="I329" s="183">
        <v>88.55</v>
      </c>
      <c r="J329" s="183">
        <v>0.54</v>
      </c>
    </row>
    <row r="330" spans="1:10" ht="26.4" x14ac:dyDescent="0.25">
      <c r="A330" s="180" t="s">
        <v>1294</v>
      </c>
      <c r="B330" s="182" t="s">
        <v>1301</v>
      </c>
      <c r="C330" s="180" t="s">
        <v>36</v>
      </c>
      <c r="D330" s="180" t="s">
        <v>1302</v>
      </c>
      <c r="E330" s="163" t="s">
        <v>1297</v>
      </c>
      <c r="F330" s="163"/>
      <c r="G330" s="181" t="s">
        <v>1298</v>
      </c>
      <c r="H330" s="184">
        <v>8.626E-3</v>
      </c>
      <c r="I330" s="183">
        <v>24.25</v>
      </c>
      <c r="J330" s="183">
        <v>0.2</v>
      </c>
    </row>
    <row r="331" spans="1:10" x14ac:dyDescent="0.25">
      <c r="A331" s="196"/>
      <c r="B331" s="196"/>
      <c r="C331" s="196"/>
      <c r="D331" s="196"/>
      <c r="E331" s="196" t="s">
        <v>1309</v>
      </c>
      <c r="F331" s="197">
        <v>0.14000000000000001</v>
      </c>
      <c r="G331" s="196" t="s">
        <v>1310</v>
      </c>
      <c r="H331" s="197">
        <v>0.17</v>
      </c>
      <c r="I331" s="196" t="s">
        <v>1311</v>
      </c>
      <c r="J331" s="197">
        <v>0.31</v>
      </c>
    </row>
    <row r="332" spans="1:10" x14ac:dyDescent="0.25">
      <c r="A332" s="196"/>
      <c r="B332" s="196"/>
      <c r="C332" s="196"/>
      <c r="D332" s="196"/>
      <c r="E332" s="196" t="s">
        <v>1312</v>
      </c>
      <c r="F332" s="197">
        <v>0.28000000000000003</v>
      </c>
      <c r="G332" s="196"/>
      <c r="H332" s="165" t="s">
        <v>1313</v>
      </c>
      <c r="I332" s="165"/>
      <c r="J332" s="197">
        <v>1.68</v>
      </c>
    </row>
    <row r="333" spans="1:10" ht="14.4" thickBot="1" x14ac:dyDescent="0.3">
      <c r="A333" s="191"/>
      <c r="B333" s="191"/>
      <c r="C333" s="191"/>
      <c r="D333" s="191"/>
      <c r="E333" s="191"/>
      <c r="F333" s="191"/>
      <c r="G333" s="191" t="s">
        <v>1314</v>
      </c>
      <c r="H333" s="193" t="s">
        <v>1568</v>
      </c>
      <c r="I333" s="191" t="s">
        <v>1316</v>
      </c>
      <c r="J333" s="192">
        <v>584.32000000000005</v>
      </c>
    </row>
    <row r="334" spans="1:10" ht="14.4" thickTop="1" x14ac:dyDescent="0.25">
      <c r="A334" s="179"/>
      <c r="B334" s="179"/>
      <c r="C334" s="179"/>
      <c r="D334" s="179"/>
      <c r="E334" s="179"/>
      <c r="F334" s="179"/>
      <c r="G334" s="179"/>
      <c r="H334" s="179"/>
      <c r="I334" s="179"/>
      <c r="J334" s="179"/>
    </row>
    <row r="335" spans="1:10" x14ac:dyDescent="0.25">
      <c r="A335" s="168" t="s">
        <v>115</v>
      </c>
      <c r="B335" s="170" t="s">
        <v>3</v>
      </c>
      <c r="C335" s="168" t="s">
        <v>4</v>
      </c>
      <c r="D335" s="168" t="s">
        <v>5</v>
      </c>
      <c r="E335" s="161" t="s">
        <v>1291</v>
      </c>
      <c r="F335" s="161"/>
      <c r="G335" s="169" t="s">
        <v>6</v>
      </c>
      <c r="H335" s="170" t="s">
        <v>7</v>
      </c>
      <c r="I335" s="170" t="s">
        <v>8</v>
      </c>
      <c r="J335" s="170" t="s">
        <v>10</v>
      </c>
    </row>
    <row r="336" spans="1:10" ht="26.4" x14ac:dyDescent="0.25">
      <c r="A336" s="174" t="s">
        <v>1292</v>
      </c>
      <c r="B336" s="176" t="s">
        <v>116</v>
      </c>
      <c r="C336" s="174" t="s">
        <v>36</v>
      </c>
      <c r="D336" s="174" t="s">
        <v>117</v>
      </c>
      <c r="E336" s="162" t="s">
        <v>1569</v>
      </c>
      <c r="F336" s="162"/>
      <c r="G336" s="175" t="s">
        <v>51</v>
      </c>
      <c r="H336" s="178">
        <v>1</v>
      </c>
      <c r="I336" s="177">
        <v>27.66</v>
      </c>
      <c r="J336" s="177">
        <v>27.66</v>
      </c>
    </row>
    <row r="337" spans="1:10" ht="26.4" x14ac:dyDescent="0.25">
      <c r="A337" s="180" t="s">
        <v>1294</v>
      </c>
      <c r="B337" s="182" t="s">
        <v>1570</v>
      </c>
      <c r="C337" s="180" t="s">
        <v>36</v>
      </c>
      <c r="D337" s="180" t="s">
        <v>1571</v>
      </c>
      <c r="E337" s="163" t="s">
        <v>1443</v>
      </c>
      <c r="F337" s="163"/>
      <c r="G337" s="181" t="s">
        <v>1447</v>
      </c>
      <c r="H337" s="184">
        <v>0.19620000000000001</v>
      </c>
      <c r="I337" s="183">
        <v>34.659999999999997</v>
      </c>
      <c r="J337" s="183">
        <v>6.8</v>
      </c>
    </row>
    <row r="338" spans="1:10" ht="52.8" x14ac:dyDescent="0.25">
      <c r="A338" s="180" t="s">
        <v>1294</v>
      </c>
      <c r="B338" s="182" t="s">
        <v>1572</v>
      </c>
      <c r="C338" s="180" t="s">
        <v>36</v>
      </c>
      <c r="D338" s="180" t="s">
        <v>1573</v>
      </c>
      <c r="E338" s="163" t="s">
        <v>1443</v>
      </c>
      <c r="F338" s="163"/>
      <c r="G338" s="181" t="s">
        <v>1447</v>
      </c>
      <c r="H338" s="184">
        <v>5.4000000000000003E-3</v>
      </c>
      <c r="I338" s="183">
        <v>324.56</v>
      </c>
      <c r="J338" s="183">
        <v>1.75</v>
      </c>
    </row>
    <row r="339" spans="1:10" ht="26.4" x14ac:dyDescent="0.25">
      <c r="A339" s="180" t="s">
        <v>1294</v>
      </c>
      <c r="B339" s="182" t="s">
        <v>1301</v>
      </c>
      <c r="C339" s="180" t="s">
        <v>36</v>
      </c>
      <c r="D339" s="180" t="s">
        <v>1302</v>
      </c>
      <c r="E339" s="163" t="s">
        <v>1297</v>
      </c>
      <c r="F339" s="163"/>
      <c r="G339" s="181" t="s">
        <v>1298</v>
      </c>
      <c r="H339" s="184">
        <v>0.78659999999999997</v>
      </c>
      <c r="I339" s="183">
        <v>24.25</v>
      </c>
      <c r="J339" s="183">
        <v>19.07</v>
      </c>
    </row>
    <row r="340" spans="1:10" ht="52.8" x14ac:dyDescent="0.25">
      <c r="A340" s="180" t="s">
        <v>1294</v>
      </c>
      <c r="B340" s="182" t="s">
        <v>1574</v>
      </c>
      <c r="C340" s="180" t="s">
        <v>36</v>
      </c>
      <c r="D340" s="180" t="s">
        <v>1575</v>
      </c>
      <c r="E340" s="163" t="s">
        <v>1443</v>
      </c>
      <c r="F340" s="163"/>
      <c r="G340" s="181" t="s">
        <v>1444</v>
      </c>
      <c r="H340" s="184">
        <v>5.9999999999999995E-4</v>
      </c>
      <c r="I340" s="183">
        <v>74.84</v>
      </c>
      <c r="J340" s="183">
        <v>0.04</v>
      </c>
    </row>
    <row r="341" spans="1:10" x14ac:dyDescent="0.25">
      <c r="A341" s="196"/>
      <c r="B341" s="196"/>
      <c r="C341" s="196"/>
      <c r="D341" s="196"/>
      <c r="E341" s="196" t="s">
        <v>1309</v>
      </c>
      <c r="F341" s="197">
        <v>8.25</v>
      </c>
      <c r="G341" s="196" t="s">
        <v>1310</v>
      </c>
      <c r="H341" s="197">
        <v>9.4</v>
      </c>
      <c r="I341" s="196" t="s">
        <v>1311</v>
      </c>
      <c r="J341" s="197">
        <v>17.649999999999999</v>
      </c>
    </row>
    <row r="342" spans="1:10" x14ac:dyDescent="0.25">
      <c r="A342" s="196"/>
      <c r="B342" s="196"/>
      <c r="C342" s="196"/>
      <c r="D342" s="196"/>
      <c r="E342" s="196" t="s">
        <v>1312</v>
      </c>
      <c r="F342" s="197">
        <v>5.67</v>
      </c>
      <c r="G342" s="196"/>
      <c r="H342" s="165" t="s">
        <v>1313</v>
      </c>
      <c r="I342" s="165"/>
      <c r="J342" s="197">
        <v>33.33</v>
      </c>
    </row>
    <row r="343" spans="1:10" ht="14.4" thickBot="1" x14ac:dyDescent="0.3">
      <c r="A343" s="191"/>
      <c r="B343" s="191"/>
      <c r="C343" s="191"/>
      <c r="D343" s="191"/>
      <c r="E343" s="191"/>
      <c r="F343" s="191"/>
      <c r="G343" s="191" t="s">
        <v>1314</v>
      </c>
      <c r="H343" s="193" t="s">
        <v>1576</v>
      </c>
      <c r="I343" s="191" t="s">
        <v>1316</v>
      </c>
      <c r="J343" s="192">
        <v>9483.7099999999991</v>
      </c>
    </row>
    <row r="344" spans="1:10" ht="14.4" thickTop="1" x14ac:dyDescent="0.25">
      <c r="A344" s="179"/>
      <c r="B344" s="179"/>
      <c r="C344" s="179"/>
      <c r="D344" s="179"/>
      <c r="E344" s="179"/>
      <c r="F344" s="179"/>
      <c r="G344" s="179"/>
      <c r="H344" s="179"/>
      <c r="I344" s="179"/>
      <c r="J344" s="179"/>
    </row>
    <row r="345" spans="1:10" x14ac:dyDescent="0.25">
      <c r="A345" s="168" t="s">
        <v>118</v>
      </c>
      <c r="B345" s="170" t="s">
        <v>3</v>
      </c>
      <c r="C345" s="168" t="s">
        <v>4</v>
      </c>
      <c r="D345" s="168" t="s">
        <v>5</v>
      </c>
      <c r="E345" s="161" t="s">
        <v>1291</v>
      </c>
      <c r="F345" s="161"/>
      <c r="G345" s="169" t="s">
        <v>6</v>
      </c>
      <c r="H345" s="170" t="s">
        <v>7</v>
      </c>
      <c r="I345" s="170" t="s">
        <v>8</v>
      </c>
      <c r="J345" s="170" t="s">
        <v>10</v>
      </c>
    </row>
    <row r="346" spans="1:10" ht="26.4" x14ac:dyDescent="0.25">
      <c r="A346" s="174" t="s">
        <v>1292</v>
      </c>
      <c r="B346" s="176" t="s">
        <v>119</v>
      </c>
      <c r="C346" s="174" t="s">
        <v>36</v>
      </c>
      <c r="D346" s="174" t="s">
        <v>120</v>
      </c>
      <c r="E346" s="162" t="s">
        <v>1577</v>
      </c>
      <c r="F346" s="162"/>
      <c r="G346" s="175" t="s">
        <v>26</v>
      </c>
      <c r="H346" s="178">
        <v>1</v>
      </c>
      <c r="I346" s="177">
        <v>46.95</v>
      </c>
      <c r="J346" s="177">
        <v>46.95</v>
      </c>
    </row>
    <row r="347" spans="1:10" ht="26.4" x14ac:dyDescent="0.25">
      <c r="A347" s="180" t="s">
        <v>1294</v>
      </c>
      <c r="B347" s="182" t="s">
        <v>1578</v>
      </c>
      <c r="C347" s="180" t="s">
        <v>36</v>
      </c>
      <c r="D347" s="180" t="s">
        <v>1579</v>
      </c>
      <c r="E347" s="163" t="s">
        <v>1297</v>
      </c>
      <c r="F347" s="163"/>
      <c r="G347" s="181" t="s">
        <v>1298</v>
      </c>
      <c r="H347" s="184">
        <v>0.4299</v>
      </c>
      <c r="I347" s="183">
        <v>29.98</v>
      </c>
      <c r="J347" s="183">
        <v>12.88</v>
      </c>
    </row>
    <row r="348" spans="1:10" ht="26.4" x14ac:dyDescent="0.25">
      <c r="A348" s="180" t="s">
        <v>1294</v>
      </c>
      <c r="B348" s="182" t="s">
        <v>1580</v>
      </c>
      <c r="C348" s="180" t="s">
        <v>36</v>
      </c>
      <c r="D348" s="180" t="s">
        <v>1581</v>
      </c>
      <c r="E348" s="163" t="s">
        <v>1297</v>
      </c>
      <c r="F348" s="163"/>
      <c r="G348" s="181" t="s">
        <v>1298</v>
      </c>
      <c r="H348" s="184">
        <v>9.69E-2</v>
      </c>
      <c r="I348" s="183">
        <v>25.28</v>
      </c>
      <c r="J348" s="183">
        <v>2.44</v>
      </c>
    </row>
    <row r="349" spans="1:10" ht="52.8" x14ac:dyDescent="0.25">
      <c r="A349" s="185" t="s">
        <v>1303</v>
      </c>
      <c r="B349" s="187" t="s">
        <v>1582</v>
      </c>
      <c r="C349" s="185" t="s">
        <v>36</v>
      </c>
      <c r="D349" s="185" t="s">
        <v>1583</v>
      </c>
      <c r="E349" s="164" t="s">
        <v>1307</v>
      </c>
      <c r="F349" s="164"/>
      <c r="G349" s="186" t="s">
        <v>93</v>
      </c>
      <c r="H349" s="189">
        <v>1.5</v>
      </c>
      <c r="I349" s="188">
        <v>21.09</v>
      </c>
      <c r="J349" s="188">
        <v>31.63</v>
      </c>
    </row>
    <row r="350" spans="1:10" x14ac:dyDescent="0.25">
      <c r="A350" s="196"/>
      <c r="B350" s="196"/>
      <c r="C350" s="196"/>
      <c r="D350" s="196"/>
      <c r="E350" s="196" t="s">
        <v>1309</v>
      </c>
      <c r="F350" s="197">
        <v>5.44</v>
      </c>
      <c r="G350" s="196" t="s">
        <v>1310</v>
      </c>
      <c r="H350" s="197">
        <v>6.21</v>
      </c>
      <c r="I350" s="196" t="s">
        <v>1311</v>
      </c>
      <c r="J350" s="197">
        <v>11.65</v>
      </c>
    </row>
    <row r="351" spans="1:10" x14ac:dyDescent="0.25">
      <c r="A351" s="196"/>
      <c r="B351" s="196"/>
      <c r="C351" s="196"/>
      <c r="D351" s="196"/>
      <c r="E351" s="196" t="s">
        <v>1312</v>
      </c>
      <c r="F351" s="197">
        <v>9.6199999999999992</v>
      </c>
      <c r="G351" s="196"/>
      <c r="H351" s="165" t="s">
        <v>1313</v>
      </c>
      <c r="I351" s="165"/>
      <c r="J351" s="197">
        <v>56.57</v>
      </c>
    </row>
    <row r="352" spans="1:10" ht="14.4" thickBot="1" x14ac:dyDescent="0.3">
      <c r="A352" s="191"/>
      <c r="B352" s="191"/>
      <c r="C352" s="191"/>
      <c r="D352" s="191"/>
      <c r="E352" s="191"/>
      <c r="F352" s="191"/>
      <c r="G352" s="191" t="s">
        <v>1314</v>
      </c>
      <c r="H352" s="193" t="s">
        <v>1584</v>
      </c>
      <c r="I352" s="191" t="s">
        <v>1316</v>
      </c>
      <c r="J352" s="192">
        <v>26193.040000000001</v>
      </c>
    </row>
    <row r="353" spans="1:10" ht="14.4" thickTop="1" x14ac:dyDescent="0.25">
      <c r="A353" s="179"/>
      <c r="B353" s="179"/>
      <c r="C353" s="179"/>
      <c r="D353" s="179"/>
      <c r="E353" s="179"/>
      <c r="F353" s="179"/>
      <c r="G353" s="179"/>
      <c r="H353" s="179"/>
      <c r="I353" s="179"/>
      <c r="J353" s="179"/>
    </row>
    <row r="354" spans="1:10" x14ac:dyDescent="0.25">
      <c r="A354" s="168" t="s">
        <v>121</v>
      </c>
      <c r="B354" s="170" t="s">
        <v>3</v>
      </c>
      <c r="C354" s="168" t="s">
        <v>4</v>
      </c>
      <c r="D354" s="168" t="s">
        <v>5</v>
      </c>
      <c r="E354" s="161" t="s">
        <v>1291</v>
      </c>
      <c r="F354" s="161"/>
      <c r="G354" s="169" t="s">
        <v>6</v>
      </c>
      <c r="H354" s="170" t="s">
        <v>7</v>
      </c>
      <c r="I354" s="170" t="s">
        <v>8</v>
      </c>
      <c r="J354" s="170" t="s">
        <v>10</v>
      </c>
    </row>
    <row r="355" spans="1:10" x14ac:dyDescent="0.25">
      <c r="A355" s="174" t="s">
        <v>1292</v>
      </c>
      <c r="B355" s="176" t="s">
        <v>122</v>
      </c>
      <c r="C355" s="174" t="s">
        <v>20</v>
      </c>
      <c r="D355" s="174" t="s">
        <v>123</v>
      </c>
      <c r="E355" s="162" t="s">
        <v>1293</v>
      </c>
      <c r="F355" s="162"/>
      <c r="G355" s="175" t="s">
        <v>51</v>
      </c>
      <c r="H355" s="178">
        <v>1</v>
      </c>
      <c r="I355" s="177">
        <v>104.01</v>
      </c>
      <c r="J355" s="177">
        <v>104.01</v>
      </c>
    </row>
    <row r="356" spans="1:10" ht="26.4" x14ac:dyDescent="0.25">
      <c r="A356" s="180" t="s">
        <v>1294</v>
      </c>
      <c r="B356" s="182" t="s">
        <v>1585</v>
      </c>
      <c r="C356" s="180" t="s">
        <v>36</v>
      </c>
      <c r="D356" s="180" t="s">
        <v>1586</v>
      </c>
      <c r="E356" s="163" t="s">
        <v>1293</v>
      </c>
      <c r="F356" s="163"/>
      <c r="G356" s="181" t="s">
        <v>1298</v>
      </c>
      <c r="H356" s="184">
        <v>8.9999999999999993E-3</v>
      </c>
      <c r="I356" s="183">
        <v>129.66999999999999</v>
      </c>
      <c r="J356" s="183">
        <v>1.1599999999999999</v>
      </c>
    </row>
    <row r="357" spans="1:10" ht="26.4" x14ac:dyDescent="0.25">
      <c r="A357" s="180" t="s">
        <v>1294</v>
      </c>
      <c r="B357" s="182" t="s">
        <v>1587</v>
      </c>
      <c r="C357" s="180" t="s">
        <v>36</v>
      </c>
      <c r="D357" s="180" t="s">
        <v>1588</v>
      </c>
      <c r="E357" s="163" t="s">
        <v>1297</v>
      </c>
      <c r="F357" s="163"/>
      <c r="G357" s="181" t="s">
        <v>1298</v>
      </c>
      <c r="H357" s="184">
        <v>3.9E-2</v>
      </c>
      <c r="I357" s="183">
        <v>48.38</v>
      </c>
      <c r="J357" s="183">
        <v>1.88</v>
      </c>
    </row>
    <row r="358" spans="1:10" ht="26.4" x14ac:dyDescent="0.25">
      <c r="A358" s="185" t="s">
        <v>1303</v>
      </c>
      <c r="B358" s="187" t="s">
        <v>1589</v>
      </c>
      <c r="C358" s="185" t="s">
        <v>1590</v>
      </c>
      <c r="D358" s="185" t="s">
        <v>1591</v>
      </c>
      <c r="E358" s="164" t="s">
        <v>1307</v>
      </c>
      <c r="F358" s="164"/>
      <c r="G358" s="186" t="s">
        <v>38</v>
      </c>
      <c r="H358" s="189">
        <v>1</v>
      </c>
      <c r="I358" s="188">
        <v>100.97</v>
      </c>
      <c r="J358" s="188">
        <v>100.97</v>
      </c>
    </row>
    <row r="359" spans="1:10" x14ac:dyDescent="0.25">
      <c r="A359" s="196"/>
      <c r="B359" s="196"/>
      <c r="C359" s="196"/>
      <c r="D359" s="196"/>
      <c r="E359" s="196" t="s">
        <v>1309</v>
      </c>
      <c r="F359" s="197">
        <v>1.3</v>
      </c>
      <c r="G359" s="196" t="s">
        <v>1310</v>
      </c>
      <c r="H359" s="197">
        <v>1.48</v>
      </c>
      <c r="I359" s="196" t="s">
        <v>1311</v>
      </c>
      <c r="J359" s="197">
        <v>2.78</v>
      </c>
    </row>
    <row r="360" spans="1:10" x14ac:dyDescent="0.25">
      <c r="A360" s="196"/>
      <c r="B360" s="196"/>
      <c r="C360" s="196"/>
      <c r="D360" s="196"/>
      <c r="E360" s="196" t="s">
        <v>1312</v>
      </c>
      <c r="F360" s="197">
        <v>21.32</v>
      </c>
      <c r="G360" s="196"/>
      <c r="H360" s="165" t="s">
        <v>1313</v>
      </c>
      <c r="I360" s="165"/>
      <c r="J360" s="197">
        <v>125.33</v>
      </c>
    </row>
    <row r="361" spans="1:10" ht="14.4" thickBot="1" x14ac:dyDescent="0.3">
      <c r="A361" s="191"/>
      <c r="B361" s="191"/>
      <c r="C361" s="191"/>
      <c r="D361" s="191"/>
      <c r="E361" s="191"/>
      <c r="F361" s="191"/>
      <c r="G361" s="191" t="s">
        <v>1314</v>
      </c>
      <c r="H361" s="193" t="s">
        <v>1562</v>
      </c>
      <c r="I361" s="191" t="s">
        <v>1316</v>
      </c>
      <c r="J361" s="192">
        <v>9550.14</v>
      </c>
    </row>
    <row r="362" spans="1:10" ht="14.4" thickTop="1" x14ac:dyDescent="0.25">
      <c r="A362" s="179"/>
      <c r="B362" s="179"/>
      <c r="C362" s="179"/>
      <c r="D362" s="179"/>
      <c r="E362" s="179"/>
      <c r="F362" s="179"/>
      <c r="G362" s="179"/>
      <c r="H362" s="179"/>
      <c r="I362" s="179"/>
      <c r="J362" s="179"/>
    </row>
    <row r="363" spans="1:10" x14ac:dyDescent="0.25">
      <c r="A363" s="171" t="s">
        <v>124</v>
      </c>
      <c r="B363" s="171"/>
      <c r="C363" s="171"/>
      <c r="D363" s="171" t="s">
        <v>125</v>
      </c>
      <c r="E363" s="171"/>
      <c r="F363" s="160"/>
      <c r="G363" s="160"/>
      <c r="H363" s="172"/>
      <c r="I363" s="171"/>
      <c r="J363" s="173">
        <v>402211.47</v>
      </c>
    </row>
    <row r="364" spans="1:10" x14ac:dyDescent="0.25">
      <c r="A364" s="171" t="s">
        <v>126</v>
      </c>
      <c r="B364" s="171"/>
      <c r="C364" s="171"/>
      <c r="D364" s="171" t="s">
        <v>127</v>
      </c>
      <c r="E364" s="171"/>
      <c r="F364" s="160"/>
      <c r="G364" s="160"/>
      <c r="H364" s="172"/>
      <c r="I364" s="171"/>
      <c r="J364" s="173">
        <v>59232.639999999999</v>
      </c>
    </row>
    <row r="365" spans="1:10" x14ac:dyDescent="0.25">
      <c r="A365" s="168" t="s">
        <v>128</v>
      </c>
      <c r="B365" s="170" t="s">
        <v>3</v>
      </c>
      <c r="C365" s="168" t="s">
        <v>4</v>
      </c>
      <c r="D365" s="168" t="s">
        <v>5</v>
      </c>
      <c r="E365" s="161" t="s">
        <v>1291</v>
      </c>
      <c r="F365" s="161"/>
      <c r="G365" s="169" t="s">
        <v>6</v>
      </c>
      <c r="H365" s="170" t="s">
        <v>7</v>
      </c>
      <c r="I365" s="170" t="s">
        <v>8</v>
      </c>
      <c r="J365" s="170" t="s">
        <v>10</v>
      </c>
    </row>
    <row r="366" spans="1:10" ht="39.6" x14ac:dyDescent="0.25">
      <c r="A366" s="174" t="s">
        <v>1292</v>
      </c>
      <c r="B366" s="176" t="s">
        <v>129</v>
      </c>
      <c r="C366" s="174" t="s">
        <v>36</v>
      </c>
      <c r="D366" s="174" t="s">
        <v>130</v>
      </c>
      <c r="E366" s="162" t="s">
        <v>1592</v>
      </c>
      <c r="F366" s="162"/>
      <c r="G366" s="175" t="s">
        <v>26</v>
      </c>
      <c r="H366" s="178">
        <v>1</v>
      </c>
      <c r="I366" s="177">
        <v>77.23</v>
      </c>
      <c r="J366" s="177">
        <v>77.23</v>
      </c>
    </row>
    <row r="367" spans="1:10" ht="26.4" x14ac:dyDescent="0.25">
      <c r="A367" s="180" t="s">
        <v>1294</v>
      </c>
      <c r="B367" s="182" t="s">
        <v>1335</v>
      </c>
      <c r="C367" s="180" t="s">
        <v>36</v>
      </c>
      <c r="D367" s="180" t="s">
        <v>1336</v>
      </c>
      <c r="E367" s="163" t="s">
        <v>1297</v>
      </c>
      <c r="F367" s="163"/>
      <c r="G367" s="181" t="s">
        <v>1298</v>
      </c>
      <c r="H367" s="184">
        <v>0.752</v>
      </c>
      <c r="I367" s="183">
        <v>29.38</v>
      </c>
      <c r="J367" s="183">
        <v>22.09</v>
      </c>
    </row>
    <row r="368" spans="1:10" ht="26.4" x14ac:dyDescent="0.25">
      <c r="A368" s="180" t="s">
        <v>1294</v>
      </c>
      <c r="B368" s="182" t="s">
        <v>1333</v>
      </c>
      <c r="C368" s="180" t="s">
        <v>36</v>
      </c>
      <c r="D368" s="180" t="s">
        <v>1334</v>
      </c>
      <c r="E368" s="163" t="s">
        <v>1297</v>
      </c>
      <c r="F368" s="163"/>
      <c r="G368" s="181" t="s">
        <v>1298</v>
      </c>
      <c r="H368" s="184">
        <v>0.13800000000000001</v>
      </c>
      <c r="I368" s="183">
        <v>24.84</v>
      </c>
      <c r="J368" s="183">
        <v>3.42</v>
      </c>
    </row>
    <row r="369" spans="1:10" ht="26.4" x14ac:dyDescent="0.25">
      <c r="A369" s="180" t="s">
        <v>1294</v>
      </c>
      <c r="B369" s="182" t="s">
        <v>1593</v>
      </c>
      <c r="C369" s="180" t="s">
        <v>36</v>
      </c>
      <c r="D369" s="180" t="s">
        <v>1594</v>
      </c>
      <c r="E369" s="163" t="s">
        <v>1592</v>
      </c>
      <c r="F369" s="163"/>
      <c r="G369" s="181" t="s">
        <v>26</v>
      </c>
      <c r="H369" s="184">
        <v>0.188</v>
      </c>
      <c r="I369" s="183">
        <v>169.2</v>
      </c>
      <c r="J369" s="183">
        <v>31.8</v>
      </c>
    </row>
    <row r="370" spans="1:10" x14ac:dyDescent="0.25">
      <c r="A370" s="185" t="s">
        <v>1303</v>
      </c>
      <c r="B370" s="187" t="s">
        <v>1518</v>
      </c>
      <c r="C370" s="185" t="s">
        <v>36</v>
      </c>
      <c r="D370" s="185" t="s">
        <v>1519</v>
      </c>
      <c r="E370" s="164" t="s">
        <v>1307</v>
      </c>
      <c r="F370" s="164"/>
      <c r="G370" s="186" t="s">
        <v>93</v>
      </c>
      <c r="H370" s="189">
        <v>1.9E-2</v>
      </c>
      <c r="I370" s="188">
        <v>20.04</v>
      </c>
      <c r="J370" s="188">
        <v>0.38</v>
      </c>
    </row>
    <row r="371" spans="1:10" ht="26.4" x14ac:dyDescent="0.25">
      <c r="A371" s="185" t="s">
        <v>1303</v>
      </c>
      <c r="B371" s="187" t="s">
        <v>1595</v>
      </c>
      <c r="C371" s="185" t="s">
        <v>36</v>
      </c>
      <c r="D371" s="185" t="s">
        <v>1596</v>
      </c>
      <c r="E371" s="164" t="s">
        <v>1332</v>
      </c>
      <c r="F371" s="164"/>
      <c r="G371" s="186" t="s">
        <v>60</v>
      </c>
      <c r="H371" s="189">
        <v>0.78500000000000003</v>
      </c>
      <c r="I371" s="188">
        <v>8.25</v>
      </c>
      <c r="J371" s="188">
        <v>6.47</v>
      </c>
    </row>
    <row r="372" spans="1:10" ht="26.4" x14ac:dyDescent="0.25">
      <c r="A372" s="185" t="s">
        <v>1303</v>
      </c>
      <c r="B372" s="187" t="s">
        <v>1522</v>
      </c>
      <c r="C372" s="185" t="s">
        <v>36</v>
      </c>
      <c r="D372" s="185" t="s">
        <v>1523</v>
      </c>
      <c r="E372" s="164" t="s">
        <v>1307</v>
      </c>
      <c r="F372" s="164"/>
      <c r="G372" s="186" t="s">
        <v>1496</v>
      </c>
      <c r="H372" s="189">
        <v>0.01</v>
      </c>
      <c r="I372" s="188">
        <v>7.59</v>
      </c>
      <c r="J372" s="188">
        <v>7.0000000000000007E-2</v>
      </c>
    </row>
    <row r="373" spans="1:10" ht="39.6" x14ac:dyDescent="0.25">
      <c r="A373" s="185" t="s">
        <v>1303</v>
      </c>
      <c r="B373" s="187" t="s">
        <v>1597</v>
      </c>
      <c r="C373" s="185" t="s">
        <v>36</v>
      </c>
      <c r="D373" s="185" t="s">
        <v>1598</v>
      </c>
      <c r="E373" s="164" t="s">
        <v>1332</v>
      </c>
      <c r="F373" s="164"/>
      <c r="G373" s="186" t="s">
        <v>1599</v>
      </c>
      <c r="H373" s="189">
        <v>0.39300000000000002</v>
      </c>
      <c r="I373" s="188">
        <v>22.4</v>
      </c>
      <c r="J373" s="188">
        <v>8.8000000000000007</v>
      </c>
    </row>
    <row r="374" spans="1:10" ht="26.4" x14ac:dyDescent="0.25">
      <c r="A374" s="185" t="s">
        <v>1303</v>
      </c>
      <c r="B374" s="187" t="s">
        <v>1600</v>
      </c>
      <c r="C374" s="185" t="s">
        <v>36</v>
      </c>
      <c r="D374" s="185" t="s">
        <v>1601</v>
      </c>
      <c r="E374" s="164" t="s">
        <v>1332</v>
      </c>
      <c r="F374" s="164"/>
      <c r="G374" s="186" t="s">
        <v>1599</v>
      </c>
      <c r="H374" s="189">
        <v>0.19600000000000001</v>
      </c>
      <c r="I374" s="188">
        <v>21.43</v>
      </c>
      <c r="J374" s="188">
        <v>4.2</v>
      </c>
    </row>
    <row r="375" spans="1:10" x14ac:dyDescent="0.25">
      <c r="A375" s="196"/>
      <c r="B375" s="196"/>
      <c r="C375" s="196"/>
      <c r="D375" s="196"/>
      <c r="E375" s="196" t="s">
        <v>1309</v>
      </c>
      <c r="F375" s="197">
        <v>12.5</v>
      </c>
      <c r="G375" s="196" t="s">
        <v>1310</v>
      </c>
      <c r="H375" s="197">
        <v>14.24</v>
      </c>
      <c r="I375" s="196" t="s">
        <v>1311</v>
      </c>
      <c r="J375" s="197">
        <v>26.74</v>
      </c>
    </row>
    <row r="376" spans="1:10" x14ac:dyDescent="0.25">
      <c r="A376" s="196"/>
      <c r="B376" s="196"/>
      <c r="C376" s="196"/>
      <c r="D376" s="196"/>
      <c r="E376" s="196" t="s">
        <v>1312</v>
      </c>
      <c r="F376" s="197">
        <v>15.83</v>
      </c>
      <c r="G376" s="196"/>
      <c r="H376" s="165" t="s">
        <v>1313</v>
      </c>
      <c r="I376" s="165"/>
      <c r="J376" s="197">
        <v>93.06</v>
      </c>
    </row>
    <row r="377" spans="1:10" ht="14.4" thickBot="1" x14ac:dyDescent="0.3">
      <c r="A377" s="191"/>
      <c r="B377" s="191"/>
      <c r="C377" s="191"/>
      <c r="D377" s="191"/>
      <c r="E377" s="191"/>
      <c r="F377" s="191"/>
      <c r="G377" s="191" t="s">
        <v>1314</v>
      </c>
      <c r="H377" s="193" t="s">
        <v>1602</v>
      </c>
      <c r="I377" s="191" t="s">
        <v>1316</v>
      </c>
      <c r="J377" s="192">
        <v>24549.22</v>
      </c>
    </row>
    <row r="378" spans="1:10" ht="14.4" thickTop="1" x14ac:dyDescent="0.25">
      <c r="A378" s="179"/>
      <c r="B378" s="179"/>
      <c r="C378" s="179"/>
      <c r="D378" s="179"/>
      <c r="E378" s="179"/>
      <c r="F378" s="179"/>
      <c r="G378" s="179"/>
      <c r="H378" s="179"/>
      <c r="I378" s="179"/>
      <c r="J378" s="179"/>
    </row>
    <row r="379" spans="1:10" x14ac:dyDescent="0.25">
      <c r="A379" s="168" t="s">
        <v>131</v>
      </c>
      <c r="B379" s="170" t="s">
        <v>3</v>
      </c>
      <c r="C379" s="168" t="s">
        <v>4</v>
      </c>
      <c r="D379" s="168" t="s">
        <v>5</v>
      </c>
      <c r="E379" s="161" t="s">
        <v>1291</v>
      </c>
      <c r="F379" s="161"/>
      <c r="G379" s="169" t="s">
        <v>6</v>
      </c>
      <c r="H379" s="170" t="s">
        <v>7</v>
      </c>
      <c r="I379" s="170" t="s">
        <v>8</v>
      </c>
      <c r="J379" s="170" t="s">
        <v>10</v>
      </c>
    </row>
    <row r="380" spans="1:10" ht="39.6" x14ac:dyDescent="0.25">
      <c r="A380" s="174" t="s">
        <v>1292</v>
      </c>
      <c r="B380" s="176" t="s">
        <v>132</v>
      </c>
      <c r="C380" s="174" t="s">
        <v>36</v>
      </c>
      <c r="D380" s="174" t="s">
        <v>133</v>
      </c>
      <c r="E380" s="162" t="s">
        <v>1531</v>
      </c>
      <c r="F380" s="162"/>
      <c r="G380" s="175" t="s">
        <v>93</v>
      </c>
      <c r="H380" s="178">
        <v>1</v>
      </c>
      <c r="I380" s="177">
        <v>10.37</v>
      </c>
      <c r="J380" s="177">
        <v>10.37</v>
      </c>
    </row>
    <row r="381" spans="1:10" ht="26.4" x14ac:dyDescent="0.25">
      <c r="A381" s="180" t="s">
        <v>1294</v>
      </c>
      <c r="B381" s="182" t="s">
        <v>1547</v>
      </c>
      <c r="C381" s="180" t="s">
        <v>36</v>
      </c>
      <c r="D381" s="180" t="s">
        <v>1548</v>
      </c>
      <c r="E381" s="163" t="s">
        <v>1531</v>
      </c>
      <c r="F381" s="163"/>
      <c r="G381" s="181" t="s">
        <v>93</v>
      </c>
      <c r="H381" s="184">
        <v>1</v>
      </c>
      <c r="I381" s="183">
        <v>8.51</v>
      </c>
      <c r="J381" s="183">
        <v>8.51</v>
      </c>
    </row>
    <row r="382" spans="1:10" ht="26.4" x14ac:dyDescent="0.25">
      <c r="A382" s="180" t="s">
        <v>1294</v>
      </c>
      <c r="B382" s="182" t="s">
        <v>1532</v>
      </c>
      <c r="C382" s="180" t="s">
        <v>36</v>
      </c>
      <c r="D382" s="180" t="s">
        <v>1533</v>
      </c>
      <c r="E382" s="163" t="s">
        <v>1297</v>
      </c>
      <c r="F382" s="163"/>
      <c r="G382" s="181" t="s">
        <v>1298</v>
      </c>
      <c r="H382" s="184">
        <v>6.4000000000000003E-3</v>
      </c>
      <c r="I382" s="183">
        <v>25.16</v>
      </c>
      <c r="J382" s="183">
        <v>0.16</v>
      </c>
    </row>
    <row r="383" spans="1:10" ht="26.4" x14ac:dyDescent="0.25">
      <c r="A383" s="180" t="s">
        <v>1294</v>
      </c>
      <c r="B383" s="182" t="s">
        <v>1534</v>
      </c>
      <c r="C383" s="180" t="s">
        <v>36</v>
      </c>
      <c r="D383" s="180" t="s">
        <v>1535</v>
      </c>
      <c r="E383" s="163" t="s">
        <v>1297</v>
      </c>
      <c r="F383" s="163"/>
      <c r="G383" s="181" t="s">
        <v>1298</v>
      </c>
      <c r="H383" s="184">
        <v>3.9199999999999999E-2</v>
      </c>
      <c r="I383" s="183">
        <v>29.76</v>
      </c>
      <c r="J383" s="183">
        <v>1.1599999999999999</v>
      </c>
    </row>
    <row r="384" spans="1:10" ht="26.4" x14ac:dyDescent="0.25">
      <c r="A384" s="185" t="s">
        <v>1303</v>
      </c>
      <c r="B384" s="187" t="s">
        <v>1536</v>
      </c>
      <c r="C384" s="185" t="s">
        <v>36</v>
      </c>
      <c r="D384" s="185" t="s">
        <v>1537</v>
      </c>
      <c r="E384" s="164" t="s">
        <v>1307</v>
      </c>
      <c r="F384" s="164"/>
      <c r="G384" s="186" t="s">
        <v>38</v>
      </c>
      <c r="H384" s="189">
        <v>0.54300000000000004</v>
      </c>
      <c r="I384" s="188">
        <v>0.22</v>
      </c>
      <c r="J384" s="188">
        <v>0.11</v>
      </c>
    </row>
    <row r="385" spans="1:10" ht="26.4" x14ac:dyDescent="0.25">
      <c r="A385" s="185" t="s">
        <v>1303</v>
      </c>
      <c r="B385" s="187" t="s">
        <v>1538</v>
      </c>
      <c r="C385" s="185" t="s">
        <v>36</v>
      </c>
      <c r="D385" s="185" t="s">
        <v>1539</v>
      </c>
      <c r="E385" s="164" t="s">
        <v>1307</v>
      </c>
      <c r="F385" s="164"/>
      <c r="G385" s="186" t="s">
        <v>93</v>
      </c>
      <c r="H385" s="189">
        <v>2.5000000000000001E-2</v>
      </c>
      <c r="I385" s="188">
        <v>17.5</v>
      </c>
      <c r="J385" s="188">
        <v>0.43</v>
      </c>
    </row>
    <row r="386" spans="1:10" x14ac:dyDescent="0.25">
      <c r="A386" s="196"/>
      <c r="B386" s="196"/>
      <c r="C386" s="196"/>
      <c r="D386" s="196"/>
      <c r="E386" s="196" t="s">
        <v>1309</v>
      </c>
      <c r="F386" s="197">
        <v>0.56999999999999995</v>
      </c>
      <c r="G386" s="196" t="s">
        <v>1310</v>
      </c>
      <c r="H386" s="197">
        <v>0.65</v>
      </c>
      <c r="I386" s="196" t="s">
        <v>1311</v>
      </c>
      <c r="J386" s="197">
        <v>1.22</v>
      </c>
    </row>
    <row r="387" spans="1:10" x14ac:dyDescent="0.25">
      <c r="A387" s="196"/>
      <c r="B387" s="196"/>
      <c r="C387" s="196"/>
      <c r="D387" s="196"/>
      <c r="E387" s="196" t="s">
        <v>1312</v>
      </c>
      <c r="F387" s="197">
        <v>2.12</v>
      </c>
      <c r="G387" s="196"/>
      <c r="H387" s="165" t="s">
        <v>1313</v>
      </c>
      <c r="I387" s="165"/>
      <c r="J387" s="197">
        <v>12.49</v>
      </c>
    </row>
    <row r="388" spans="1:10" ht="14.4" thickBot="1" x14ac:dyDescent="0.3">
      <c r="A388" s="191"/>
      <c r="B388" s="191"/>
      <c r="C388" s="191"/>
      <c r="D388" s="191"/>
      <c r="E388" s="191"/>
      <c r="F388" s="191"/>
      <c r="G388" s="191" t="s">
        <v>1314</v>
      </c>
      <c r="H388" s="193" t="s">
        <v>1603</v>
      </c>
      <c r="I388" s="191" t="s">
        <v>1316</v>
      </c>
      <c r="J388" s="192">
        <v>7757.53</v>
      </c>
    </row>
    <row r="389" spans="1:10" ht="14.4" thickTop="1" x14ac:dyDescent="0.25">
      <c r="A389" s="179"/>
      <c r="B389" s="179"/>
      <c r="C389" s="179"/>
      <c r="D389" s="179"/>
      <c r="E389" s="179"/>
      <c r="F389" s="179"/>
      <c r="G389" s="179"/>
      <c r="H389" s="179"/>
      <c r="I389" s="179"/>
      <c r="J389" s="179"/>
    </row>
    <row r="390" spans="1:10" x14ac:dyDescent="0.25">
      <c r="A390" s="168" t="s">
        <v>134</v>
      </c>
      <c r="B390" s="170" t="s">
        <v>3</v>
      </c>
      <c r="C390" s="168" t="s">
        <v>4</v>
      </c>
      <c r="D390" s="168" t="s">
        <v>5</v>
      </c>
      <c r="E390" s="161" t="s">
        <v>1291</v>
      </c>
      <c r="F390" s="161"/>
      <c r="G390" s="169" t="s">
        <v>6</v>
      </c>
      <c r="H390" s="170" t="s">
        <v>7</v>
      </c>
      <c r="I390" s="170" t="s">
        <v>8</v>
      </c>
      <c r="J390" s="170" t="s">
        <v>10</v>
      </c>
    </row>
    <row r="391" spans="1:10" ht="39.6" x14ac:dyDescent="0.25">
      <c r="A391" s="174" t="s">
        <v>1292</v>
      </c>
      <c r="B391" s="176" t="s">
        <v>135</v>
      </c>
      <c r="C391" s="174" t="s">
        <v>36</v>
      </c>
      <c r="D391" s="174" t="s">
        <v>136</v>
      </c>
      <c r="E391" s="162" t="s">
        <v>1531</v>
      </c>
      <c r="F391" s="162"/>
      <c r="G391" s="175" t="s">
        <v>93</v>
      </c>
      <c r="H391" s="178">
        <v>1</v>
      </c>
      <c r="I391" s="177">
        <v>8.65</v>
      </c>
      <c r="J391" s="177">
        <v>8.65</v>
      </c>
    </row>
    <row r="392" spans="1:10" ht="26.4" x14ac:dyDescent="0.25">
      <c r="A392" s="180" t="s">
        <v>1294</v>
      </c>
      <c r="B392" s="182" t="s">
        <v>1534</v>
      </c>
      <c r="C392" s="180" t="s">
        <v>36</v>
      </c>
      <c r="D392" s="180" t="s">
        <v>1535</v>
      </c>
      <c r="E392" s="163" t="s">
        <v>1297</v>
      </c>
      <c r="F392" s="163"/>
      <c r="G392" s="181" t="s">
        <v>1298</v>
      </c>
      <c r="H392" s="184">
        <v>2.5700000000000001E-2</v>
      </c>
      <c r="I392" s="183">
        <v>29.76</v>
      </c>
      <c r="J392" s="183">
        <v>0.76</v>
      </c>
    </row>
    <row r="393" spans="1:10" ht="26.4" x14ac:dyDescent="0.25">
      <c r="A393" s="180" t="s">
        <v>1294</v>
      </c>
      <c r="B393" s="182" t="s">
        <v>1532</v>
      </c>
      <c r="C393" s="180" t="s">
        <v>36</v>
      </c>
      <c r="D393" s="180" t="s">
        <v>1533</v>
      </c>
      <c r="E393" s="163" t="s">
        <v>1297</v>
      </c>
      <c r="F393" s="163"/>
      <c r="G393" s="181" t="s">
        <v>1298</v>
      </c>
      <c r="H393" s="184">
        <v>4.1999999999999997E-3</v>
      </c>
      <c r="I393" s="183">
        <v>25.16</v>
      </c>
      <c r="J393" s="183">
        <v>0.1</v>
      </c>
    </row>
    <row r="394" spans="1:10" ht="26.4" x14ac:dyDescent="0.25">
      <c r="A394" s="180" t="s">
        <v>1294</v>
      </c>
      <c r="B394" s="182" t="s">
        <v>1550</v>
      </c>
      <c r="C394" s="180" t="s">
        <v>36</v>
      </c>
      <c r="D394" s="180" t="s">
        <v>1551</v>
      </c>
      <c r="E394" s="163" t="s">
        <v>1531</v>
      </c>
      <c r="F394" s="163"/>
      <c r="G394" s="181" t="s">
        <v>93</v>
      </c>
      <c r="H394" s="184">
        <v>1</v>
      </c>
      <c r="I394" s="183">
        <v>7.28</v>
      </c>
      <c r="J394" s="183">
        <v>7.28</v>
      </c>
    </row>
    <row r="395" spans="1:10" ht="26.4" x14ac:dyDescent="0.25">
      <c r="A395" s="185" t="s">
        <v>1303</v>
      </c>
      <c r="B395" s="187" t="s">
        <v>1538</v>
      </c>
      <c r="C395" s="185" t="s">
        <v>36</v>
      </c>
      <c r="D395" s="185" t="s">
        <v>1539</v>
      </c>
      <c r="E395" s="164" t="s">
        <v>1307</v>
      </c>
      <c r="F395" s="164"/>
      <c r="G395" s="186" t="s">
        <v>93</v>
      </c>
      <c r="H395" s="189">
        <v>2.5000000000000001E-2</v>
      </c>
      <c r="I395" s="188">
        <v>17.5</v>
      </c>
      <c r="J395" s="188">
        <v>0.43</v>
      </c>
    </row>
    <row r="396" spans="1:10" ht="26.4" x14ac:dyDescent="0.25">
      <c r="A396" s="185" t="s">
        <v>1303</v>
      </c>
      <c r="B396" s="187" t="s">
        <v>1536</v>
      </c>
      <c r="C396" s="185" t="s">
        <v>36</v>
      </c>
      <c r="D396" s="185" t="s">
        <v>1537</v>
      </c>
      <c r="E396" s="164" t="s">
        <v>1307</v>
      </c>
      <c r="F396" s="164"/>
      <c r="G396" s="186" t="s">
        <v>38</v>
      </c>
      <c r="H396" s="189">
        <v>0.36699999999999999</v>
      </c>
      <c r="I396" s="188">
        <v>0.22</v>
      </c>
      <c r="J396" s="188">
        <v>0.08</v>
      </c>
    </row>
    <row r="397" spans="1:10" x14ac:dyDescent="0.25">
      <c r="A397" s="196"/>
      <c r="B397" s="196"/>
      <c r="C397" s="196"/>
      <c r="D397" s="196"/>
      <c r="E397" s="196" t="s">
        <v>1309</v>
      </c>
      <c r="F397" s="197">
        <v>0.35</v>
      </c>
      <c r="G397" s="196" t="s">
        <v>1310</v>
      </c>
      <c r="H397" s="197">
        <v>0.41</v>
      </c>
      <c r="I397" s="196" t="s">
        <v>1311</v>
      </c>
      <c r="J397" s="197">
        <v>0.76</v>
      </c>
    </row>
    <row r="398" spans="1:10" x14ac:dyDescent="0.25">
      <c r="A398" s="196"/>
      <c r="B398" s="196"/>
      <c r="C398" s="196"/>
      <c r="D398" s="196"/>
      <c r="E398" s="196" t="s">
        <v>1312</v>
      </c>
      <c r="F398" s="197">
        <v>1.77</v>
      </c>
      <c r="G398" s="196"/>
      <c r="H398" s="165" t="s">
        <v>1313</v>
      </c>
      <c r="I398" s="165"/>
      <c r="J398" s="197">
        <v>10.42</v>
      </c>
    </row>
    <row r="399" spans="1:10" ht="14.4" thickBot="1" x14ac:dyDescent="0.3">
      <c r="A399" s="191"/>
      <c r="B399" s="191"/>
      <c r="C399" s="191"/>
      <c r="D399" s="191"/>
      <c r="E399" s="191"/>
      <c r="F399" s="191"/>
      <c r="G399" s="191" t="s">
        <v>1314</v>
      </c>
      <c r="H399" s="193" t="s">
        <v>1604</v>
      </c>
      <c r="I399" s="191" t="s">
        <v>1316</v>
      </c>
      <c r="J399" s="192">
        <v>1720.34</v>
      </c>
    </row>
    <row r="400" spans="1:10" ht="14.4" thickTop="1" x14ac:dyDescent="0.25">
      <c r="A400" s="179"/>
      <c r="B400" s="179"/>
      <c r="C400" s="179"/>
      <c r="D400" s="179"/>
      <c r="E400" s="179"/>
      <c r="F400" s="179"/>
      <c r="G400" s="179"/>
      <c r="H400" s="179"/>
      <c r="I400" s="179"/>
      <c r="J400" s="179"/>
    </row>
    <row r="401" spans="1:10" x14ac:dyDescent="0.25">
      <c r="A401" s="168" t="s">
        <v>137</v>
      </c>
      <c r="B401" s="170" t="s">
        <v>3</v>
      </c>
      <c r="C401" s="168" t="s">
        <v>4</v>
      </c>
      <c r="D401" s="168" t="s">
        <v>5</v>
      </c>
      <c r="E401" s="161" t="s">
        <v>1291</v>
      </c>
      <c r="F401" s="161"/>
      <c r="G401" s="169" t="s">
        <v>6</v>
      </c>
      <c r="H401" s="170" t="s">
        <v>7</v>
      </c>
      <c r="I401" s="170" t="s">
        <v>8</v>
      </c>
      <c r="J401" s="170" t="s">
        <v>10</v>
      </c>
    </row>
    <row r="402" spans="1:10" ht="39.6" x14ac:dyDescent="0.25">
      <c r="A402" s="174" t="s">
        <v>1292</v>
      </c>
      <c r="B402" s="176" t="s">
        <v>138</v>
      </c>
      <c r="C402" s="174" t="s">
        <v>36</v>
      </c>
      <c r="D402" s="174" t="s">
        <v>139</v>
      </c>
      <c r="E402" s="162" t="s">
        <v>1531</v>
      </c>
      <c r="F402" s="162"/>
      <c r="G402" s="175" t="s">
        <v>93</v>
      </c>
      <c r="H402" s="178">
        <v>1</v>
      </c>
      <c r="I402" s="177">
        <v>8.31</v>
      </c>
      <c r="J402" s="177">
        <v>8.31</v>
      </c>
    </row>
    <row r="403" spans="1:10" ht="26.4" x14ac:dyDescent="0.25">
      <c r="A403" s="180" t="s">
        <v>1294</v>
      </c>
      <c r="B403" s="182" t="s">
        <v>1534</v>
      </c>
      <c r="C403" s="180" t="s">
        <v>36</v>
      </c>
      <c r="D403" s="180" t="s">
        <v>1535</v>
      </c>
      <c r="E403" s="163" t="s">
        <v>1297</v>
      </c>
      <c r="F403" s="163"/>
      <c r="G403" s="181" t="s">
        <v>1298</v>
      </c>
      <c r="H403" s="184">
        <v>1.9400000000000001E-2</v>
      </c>
      <c r="I403" s="183">
        <v>29.76</v>
      </c>
      <c r="J403" s="183">
        <v>0.56999999999999995</v>
      </c>
    </row>
    <row r="404" spans="1:10" ht="26.4" x14ac:dyDescent="0.25">
      <c r="A404" s="180" t="s">
        <v>1294</v>
      </c>
      <c r="B404" s="182" t="s">
        <v>1532</v>
      </c>
      <c r="C404" s="180" t="s">
        <v>36</v>
      </c>
      <c r="D404" s="180" t="s">
        <v>1533</v>
      </c>
      <c r="E404" s="163" t="s">
        <v>1297</v>
      </c>
      <c r="F404" s="163"/>
      <c r="G404" s="181" t="s">
        <v>1298</v>
      </c>
      <c r="H404" s="184">
        <v>3.2000000000000002E-3</v>
      </c>
      <c r="I404" s="183">
        <v>25.16</v>
      </c>
      <c r="J404" s="183">
        <v>0.08</v>
      </c>
    </row>
    <row r="405" spans="1:10" ht="26.4" x14ac:dyDescent="0.25">
      <c r="A405" s="180" t="s">
        <v>1294</v>
      </c>
      <c r="B405" s="182" t="s">
        <v>1553</v>
      </c>
      <c r="C405" s="180" t="s">
        <v>36</v>
      </c>
      <c r="D405" s="180" t="s">
        <v>1554</v>
      </c>
      <c r="E405" s="163" t="s">
        <v>1531</v>
      </c>
      <c r="F405" s="163"/>
      <c r="G405" s="181" t="s">
        <v>93</v>
      </c>
      <c r="H405" s="184">
        <v>1</v>
      </c>
      <c r="I405" s="183">
        <v>7.19</v>
      </c>
      <c r="J405" s="183">
        <v>7.19</v>
      </c>
    </row>
    <row r="406" spans="1:10" ht="26.4" x14ac:dyDescent="0.25">
      <c r="A406" s="185" t="s">
        <v>1303</v>
      </c>
      <c r="B406" s="187" t="s">
        <v>1536</v>
      </c>
      <c r="C406" s="185" t="s">
        <v>36</v>
      </c>
      <c r="D406" s="185" t="s">
        <v>1537</v>
      </c>
      <c r="E406" s="164" t="s">
        <v>1307</v>
      </c>
      <c r="F406" s="164"/>
      <c r="G406" s="186" t="s">
        <v>38</v>
      </c>
      <c r="H406" s="189">
        <v>0.21199999999999999</v>
      </c>
      <c r="I406" s="188">
        <v>0.22</v>
      </c>
      <c r="J406" s="188">
        <v>0.04</v>
      </c>
    </row>
    <row r="407" spans="1:10" ht="26.4" x14ac:dyDescent="0.25">
      <c r="A407" s="185" t="s">
        <v>1303</v>
      </c>
      <c r="B407" s="187" t="s">
        <v>1538</v>
      </c>
      <c r="C407" s="185" t="s">
        <v>36</v>
      </c>
      <c r="D407" s="185" t="s">
        <v>1539</v>
      </c>
      <c r="E407" s="164" t="s">
        <v>1307</v>
      </c>
      <c r="F407" s="164"/>
      <c r="G407" s="186" t="s">
        <v>93</v>
      </c>
      <c r="H407" s="189">
        <v>2.5000000000000001E-2</v>
      </c>
      <c r="I407" s="188">
        <v>17.5</v>
      </c>
      <c r="J407" s="188">
        <v>0.43</v>
      </c>
    </row>
    <row r="408" spans="1:10" x14ac:dyDescent="0.25">
      <c r="A408" s="196"/>
      <c r="B408" s="196"/>
      <c r="C408" s="196"/>
      <c r="D408" s="196"/>
      <c r="E408" s="196" t="s">
        <v>1309</v>
      </c>
      <c r="F408" s="197">
        <v>0.25</v>
      </c>
      <c r="G408" s="196" t="s">
        <v>1310</v>
      </c>
      <c r="H408" s="197">
        <v>0.28999999999999998</v>
      </c>
      <c r="I408" s="196" t="s">
        <v>1311</v>
      </c>
      <c r="J408" s="197">
        <v>0.54</v>
      </c>
    </row>
    <row r="409" spans="1:10" x14ac:dyDescent="0.25">
      <c r="A409" s="196"/>
      <c r="B409" s="196"/>
      <c r="C409" s="196"/>
      <c r="D409" s="196"/>
      <c r="E409" s="196" t="s">
        <v>1312</v>
      </c>
      <c r="F409" s="197">
        <v>1.7</v>
      </c>
      <c r="G409" s="196"/>
      <c r="H409" s="165" t="s">
        <v>1313</v>
      </c>
      <c r="I409" s="165"/>
      <c r="J409" s="197">
        <v>10.01</v>
      </c>
    </row>
    <row r="410" spans="1:10" ht="14.4" thickBot="1" x14ac:dyDescent="0.3">
      <c r="A410" s="191"/>
      <c r="B410" s="191"/>
      <c r="C410" s="191"/>
      <c r="D410" s="191"/>
      <c r="E410" s="191"/>
      <c r="F410" s="191"/>
      <c r="G410" s="191" t="s">
        <v>1314</v>
      </c>
      <c r="H410" s="193" t="s">
        <v>1605</v>
      </c>
      <c r="I410" s="191" t="s">
        <v>1316</v>
      </c>
      <c r="J410" s="192">
        <v>1761.76</v>
      </c>
    </row>
    <row r="411" spans="1:10" ht="14.4" thickTop="1" x14ac:dyDescent="0.25">
      <c r="A411" s="179"/>
      <c r="B411" s="179"/>
      <c r="C411" s="179"/>
      <c r="D411" s="179"/>
      <c r="E411" s="179"/>
      <c r="F411" s="179"/>
      <c r="G411" s="179"/>
      <c r="H411" s="179"/>
      <c r="I411" s="179"/>
      <c r="J411" s="179"/>
    </row>
    <row r="412" spans="1:10" x14ac:dyDescent="0.25">
      <c r="A412" s="168" t="s">
        <v>140</v>
      </c>
      <c r="B412" s="170" t="s">
        <v>3</v>
      </c>
      <c r="C412" s="168" t="s">
        <v>4</v>
      </c>
      <c r="D412" s="168" t="s">
        <v>5</v>
      </c>
      <c r="E412" s="161" t="s">
        <v>1291</v>
      </c>
      <c r="F412" s="161"/>
      <c r="G412" s="169" t="s">
        <v>6</v>
      </c>
      <c r="H412" s="170" t="s">
        <v>7</v>
      </c>
      <c r="I412" s="170" t="s">
        <v>8</v>
      </c>
      <c r="J412" s="170" t="s">
        <v>10</v>
      </c>
    </row>
    <row r="413" spans="1:10" ht="39.6" x14ac:dyDescent="0.25">
      <c r="A413" s="174" t="s">
        <v>1292</v>
      </c>
      <c r="B413" s="176" t="s">
        <v>141</v>
      </c>
      <c r="C413" s="174" t="s">
        <v>36</v>
      </c>
      <c r="D413" s="174" t="s">
        <v>142</v>
      </c>
      <c r="E413" s="162" t="s">
        <v>1531</v>
      </c>
      <c r="F413" s="162"/>
      <c r="G413" s="175" t="s">
        <v>93</v>
      </c>
      <c r="H413" s="178">
        <v>1</v>
      </c>
      <c r="I413" s="177">
        <v>13.76</v>
      </c>
      <c r="J413" s="177">
        <v>13.76</v>
      </c>
    </row>
    <row r="414" spans="1:10" ht="26.4" x14ac:dyDescent="0.25">
      <c r="A414" s="180" t="s">
        <v>1294</v>
      </c>
      <c r="B414" s="182" t="s">
        <v>1534</v>
      </c>
      <c r="C414" s="180" t="s">
        <v>36</v>
      </c>
      <c r="D414" s="180" t="s">
        <v>1535</v>
      </c>
      <c r="E414" s="163" t="s">
        <v>1297</v>
      </c>
      <c r="F414" s="163"/>
      <c r="G414" s="181" t="s">
        <v>1298</v>
      </c>
      <c r="H414" s="184">
        <v>0.1069</v>
      </c>
      <c r="I414" s="183">
        <v>29.76</v>
      </c>
      <c r="J414" s="183">
        <v>3.18</v>
      </c>
    </row>
    <row r="415" spans="1:10" ht="26.4" x14ac:dyDescent="0.25">
      <c r="A415" s="180" t="s">
        <v>1294</v>
      </c>
      <c r="B415" s="182" t="s">
        <v>1532</v>
      </c>
      <c r="C415" s="180" t="s">
        <v>36</v>
      </c>
      <c r="D415" s="180" t="s">
        <v>1533</v>
      </c>
      <c r="E415" s="163" t="s">
        <v>1297</v>
      </c>
      <c r="F415" s="163"/>
      <c r="G415" s="181" t="s">
        <v>1298</v>
      </c>
      <c r="H415" s="184">
        <v>1.7500000000000002E-2</v>
      </c>
      <c r="I415" s="183">
        <v>25.16</v>
      </c>
      <c r="J415" s="183">
        <v>0.44</v>
      </c>
    </row>
    <row r="416" spans="1:10" ht="26.4" x14ac:dyDescent="0.25">
      <c r="A416" s="180" t="s">
        <v>1294</v>
      </c>
      <c r="B416" s="182" t="s">
        <v>1529</v>
      </c>
      <c r="C416" s="180" t="s">
        <v>36</v>
      </c>
      <c r="D416" s="180" t="s">
        <v>1530</v>
      </c>
      <c r="E416" s="163" t="s">
        <v>1531</v>
      </c>
      <c r="F416" s="163"/>
      <c r="G416" s="181" t="s">
        <v>93</v>
      </c>
      <c r="H416" s="184">
        <v>1</v>
      </c>
      <c r="I416" s="183">
        <v>9.4499999999999993</v>
      </c>
      <c r="J416" s="183">
        <v>9.4499999999999993</v>
      </c>
    </row>
    <row r="417" spans="1:10" ht="26.4" x14ac:dyDescent="0.25">
      <c r="A417" s="185" t="s">
        <v>1303</v>
      </c>
      <c r="B417" s="187" t="s">
        <v>1536</v>
      </c>
      <c r="C417" s="185" t="s">
        <v>36</v>
      </c>
      <c r="D417" s="185" t="s">
        <v>1537</v>
      </c>
      <c r="E417" s="164" t="s">
        <v>1307</v>
      </c>
      <c r="F417" s="164"/>
      <c r="G417" s="186" t="s">
        <v>38</v>
      </c>
      <c r="H417" s="189">
        <v>1.19</v>
      </c>
      <c r="I417" s="188">
        <v>0.22</v>
      </c>
      <c r="J417" s="188">
        <v>0.26</v>
      </c>
    </row>
    <row r="418" spans="1:10" ht="26.4" x14ac:dyDescent="0.25">
      <c r="A418" s="185" t="s">
        <v>1303</v>
      </c>
      <c r="B418" s="187" t="s">
        <v>1538</v>
      </c>
      <c r="C418" s="185" t="s">
        <v>36</v>
      </c>
      <c r="D418" s="185" t="s">
        <v>1539</v>
      </c>
      <c r="E418" s="164" t="s">
        <v>1307</v>
      </c>
      <c r="F418" s="164"/>
      <c r="G418" s="186" t="s">
        <v>93</v>
      </c>
      <c r="H418" s="189">
        <v>2.5000000000000001E-2</v>
      </c>
      <c r="I418" s="188">
        <v>17.5</v>
      </c>
      <c r="J418" s="188">
        <v>0.43</v>
      </c>
    </row>
    <row r="419" spans="1:10" x14ac:dyDescent="0.25">
      <c r="A419" s="196"/>
      <c r="B419" s="196"/>
      <c r="C419" s="196"/>
      <c r="D419" s="196"/>
      <c r="E419" s="196" t="s">
        <v>1309</v>
      </c>
      <c r="F419" s="197">
        <v>1.97</v>
      </c>
      <c r="G419" s="196" t="s">
        <v>1310</v>
      </c>
      <c r="H419" s="197">
        <v>2.2599999999999998</v>
      </c>
      <c r="I419" s="196" t="s">
        <v>1311</v>
      </c>
      <c r="J419" s="197">
        <v>4.2300000000000004</v>
      </c>
    </row>
    <row r="420" spans="1:10" x14ac:dyDescent="0.25">
      <c r="A420" s="196"/>
      <c r="B420" s="196"/>
      <c r="C420" s="196"/>
      <c r="D420" s="196"/>
      <c r="E420" s="196" t="s">
        <v>1312</v>
      </c>
      <c r="F420" s="197">
        <v>2.82</v>
      </c>
      <c r="G420" s="196"/>
      <c r="H420" s="165" t="s">
        <v>1313</v>
      </c>
      <c r="I420" s="165"/>
      <c r="J420" s="197">
        <v>16.579999999999998</v>
      </c>
    </row>
    <row r="421" spans="1:10" ht="14.4" thickBot="1" x14ac:dyDescent="0.3">
      <c r="A421" s="191"/>
      <c r="B421" s="191"/>
      <c r="C421" s="191"/>
      <c r="D421" s="191"/>
      <c r="E421" s="191"/>
      <c r="F421" s="191"/>
      <c r="G421" s="191" t="s">
        <v>1314</v>
      </c>
      <c r="H421" s="193" t="s">
        <v>1606</v>
      </c>
      <c r="I421" s="191" t="s">
        <v>1316</v>
      </c>
      <c r="J421" s="192">
        <v>6489.41</v>
      </c>
    </row>
    <row r="422" spans="1:10" ht="14.4" thickTop="1" x14ac:dyDescent="0.25">
      <c r="A422" s="179"/>
      <c r="B422" s="179"/>
      <c r="C422" s="179"/>
      <c r="D422" s="179"/>
      <c r="E422" s="179"/>
      <c r="F422" s="179"/>
      <c r="G422" s="179"/>
      <c r="H422" s="179"/>
      <c r="I422" s="179"/>
      <c r="J422" s="179"/>
    </row>
    <row r="423" spans="1:10" x14ac:dyDescent="0.25">
      <c r="A423" s="168" t="s">
        <v>143</v>
      </c>
      <c r="B423" s="170" t="s">
        <v>3</v>
      </c>
      <c r="C423" s="168" t="s">
        <v>4</v>
      </c>
      <c r="D423" s="168" t="s">
        <v>5</v>
      </c>
      <c r="E423" s="161" t="s">
        <v>1291</v>
      </c>
      <c r="F423" s="161"/>
      <c r="G423" s="169" t="s">
        <v>6</v>
      </c>
      <c r="H423" s="170" t="s">
        <v>7</v>
      </c>
      <c r="I423" s="170" t="s">
        <v>8</v>
      </c>
      <c r="J423" s="170" t="s">
        <v>10</v>
      </c>
    </row>
    <row r="424" spans="1:10" ht="26.4" x14ac:dyDescent="0.25">
      <c r="A424" s="174" t="s">
        <v>1292</v>
      </c>
      <c r="B424" s="176" t="s">
        <v>144</v>
      </c>
      <c r="C424" s="174" t="s">
        <v>20</v>
      </c>
      <c r="D424" s="174" t="s">
        <v>145</v>
      </c>
      <c r="E424" s="162" t="s">
        <v>1293</v>
      </c>
      <c r="F424" s="162"/>
      <c r="G424" s="175" t="s">
        <v>51</v>
      </c>
      <c r="H424" s="178">
        <v>1</v>
      </c>
      <c r="I424" s="177">
        <v>704.62</v>
      </c>
      <c r="J424" s="177">
        <v>704.62</v>
      </c>
    </row>
    <row r="425" spans="1:10" ht="26.4" x14ac:dyDescent="0.25">
      <c r="A425" s="180" t="s">
        <v>1294</v>
      </c>
      <c r="B425" s="182" t="s">
        <v>1301</v>
      </c>
      <c r="C425" s="180" t="s">
        <v>36</v>
      </c>
      <c r="D425" s="180" t="s">
        <v>1302</v>
      </c>
      <c r="E425" s="163" t="s">
        <v>1297</v>
      </c>
      <c r="F425" s="163"/>
      <c r="G425" s="181" t="s">
        <v>1298</v>
      </c>
      <c r="H425" s="184">
        <v>1.345</v>
      </c>
      <c r="I425" s="183">
        <v>24.25</v>
      </c>
      <c r="J425" s="183">
        <v>32.61</v>
      </c>
    </row>
    <row r="426" spans="1:10" ht="26.4" x14ac:dyDescent="0.25">
      <c r="A426" s="180" t="s">
        <v>1294</v>
      </c>
      <c r="B426" s="182" t="s">
        <v>1556</v>
      </c>
      <c r="C426" s="180" t="s">
        <v>36</v>
      </c>
      <c r="D426" s="180" t="s">
        <v>1557</v>
      </c>
      <c r="E426" s="163" t="s">
        <v>1443</v>
      </c>
      <c r="F426" s="163"/>
      <c r="G426" s="181" t="s">
        <v>1447</v>
      </c>
      <c r="H426" s="184">
        <v>9.4E-2</v>
      </c>
      <c r="I426" s="183">
        <v>1.44</v>
      </c>
      <c r="J426" s="183">
        <v>0.13</v>
      </c>
    </row>
    <row r="427" spans="1:10" ht="26.4" x14ac:dyDescent="0.25">
      <c r="A427" s="180" t="s">
        <v>1294</v>
      </c>
      <c r="B427" s="182" t="s">
        <v>1335</v>
      </c>
      <c r="C427" s="180" t="s">
        <v>36</v>
      </c>
      <c r="D427" s="180" t="s">
        <v>1336</v>
      </c>
      <c r="E427" s="163" t="s">
        <v>1297</v>
      </c>
      <c r="F427" s="163"/>
      <c r="G427" s="181" t="s">
        <v>1298</v>
      </c>
      <c r="H427" s="184">
        <v>0.224</v>
      </c>
      <c r="I427" s="183">
        <v>29.38</v>
      </c>
      <c r="J427" s="183">
        <v>6.58</v>
      </c>
    </row>
    <row r="428" spans="1:10" ht="26.4" x14ac:dyDescent="0.25">
      <c r="A428" s="180" t="s">
        <v>1294</v>
      </c>
      <c r="B428" s="182" t="s">
        <v>1558</v>
      </c>
      <c r="C428" s="180" t="s">
        <v>36</v>
      </c>
      <c r="D428" s="180" t="s">
        <v>1559</v>
      </c>
      <c r="E428" s="163" t="s">
        <v>1443</v>
      </c>
      <c r="F428" s="163"/>
      <c r="G428" s="181" t="s">
        <v>1444</v>
      </c>
      <c r="H428" s="184">
        <v>0.13</v>
      </c>
      <c r="I428" s="183">
        <v>0.56000000000000005</v>
      </c>
      <c r="J428" s="183">
        <v>7.0000000000000007E-2</v>
      </c>
    </row>
    <row r="429" spans="1:10" ht="26.4" x14ac:dyDescent="0.25">
      <c r="A429" s="180" t="s">
        <v>1294</v>
      </c>
      <c r="B429" s="182" t="s">
        <v>1510</v>
      </c>
      <c r="C429" s="180" t="s">
        <v>36</v>
      </c>
      <c r="D429" s="180" t="s">
        <v>1511</v>
      </c>
      <c r="E429" s="163" t="s">
        <v>1297</v>
      </c>
      <c r="F429" s="163"/>
      <c r="G429" s="181" t="s">
        <v>1298</v>
      </c>
      <c r="H429" s="184">
        <v>0.224</v>
      </c>
      <c r="I429" s="183">
        <v>29.98</v>
      </c>
      <c r="J429" s="183">
        <v>6.71</v>
      </c>
    </row>
    <row r="430" spans="1:10" ht="39.6" x14ac:dyDescent="0.25">
      <c r="A430" s="185" t="s">
        <v>1303</v>
      </c>
      <c r="B430" s="187" t="s">
        <v>1560</v>
      </c>
      <c r="C430" s="185" t="s">
        <v>36</v>
      </c>
      <c r="D430" s="185" t="s">
        <v>1561</v>
      </c>
      <c r="E430" s="164" t="s">
        <v>1307</v>
      </c>
      <c r="F430" s="164"/>
      <c r="G430" s="186" t="s">
        <v>51</v>
      </c>
      <c r="H430" s="189">
        <v>1.103</v>
      </c>
      <c r="I430" s="188">
        <v>597.03</v>
      </c>
      <c r="J430" s="188">
        <v>658.52</v>
      </c>
    </row>
    <row r="431" spans="1:10" x14ac:dyDescent="0.25">
      <c r="A431" s="196"/>
      <c r="B431" s="196"/>
      <c r="C431" s="196"/>
      <c r="D431" s="196"/>
      <c r="E431" s="196" t="s">
        <v>1309</v>
      </c>
      <c r="F431" s="197">
        <v>15.67</v>
      </c>
      <c r="G431" s="196" t="s">
        <v>1310</v>
      </c>
      <c r="H431" s="197">
        <v>17.84</v>
      </c>
      <c r="I431" s="196" t="s">
        <v>1311</v>
      </c>
      <c r="J431" s="197">
        <v>33.51</v>
      </c>
    </row>
    <row r="432" spans="1:10" x14ac:dyDescent="0.25">
      <c r="A432" s="196"/>
      <c r="B432" s="196"/>
      <c r="C432" s="196"/>
      <c r="D432" s="196"/>
      <c r="E432" s="196" t="s">
        <v>1312</v>
      </c>
      <c r="F432" s="197">
        <v>144.44</v>
      </c>
      <c r="G432" s="196"/>
      <c r="H432" s="165" t="s">
        <v>1313</v>
      </c>
      <c r="I432" s="165"/>
      <c r="J432" s="197">
        <v>849.06</v>
      </c>
    </row>
    <row r="433" spans="1:10" ht="14.4" thickBot="1" x14ac:dyDescent="0.3">
      <c r="A433" s="191"/>
      <c r="B433" s="191"/>
      <c r="C433" s="191"/>
      <c r="D433" s="191"/>
      <c r="E433" s="191"/>
      <c r="F433" s="191"/>
      <c r="G433" s="191" t="s">
        <v>1314</v>
      </c>
      <c r="H433" s="193" t="s">
        <v>1607</v>
      </c>
      <c r="I433" s="191" t="s">
        <v>1316</v>
      </c>
      <c r="J433" s="192">
        <v>14773.64</v>
      </c>
    </row>
    <row r="434" spans="1:10" ht="14.4" thickTop="1" x14ac:dyDescent="0.25">
      <c r="A434" s="179"/>
      <c r="B434" s="179"/>
      <c r="C434" s="179"/>
      <c r="D434" s="179"/>
      <c r="E434" s="179"/>
      <c r="F434" s="179"/>
      <c r="G434" s="179"/>
      <c r="H434" s="179"/>
      <c r="I434" s="179"/>
      <c r="J434" s="179"/>
    </row>
    <row r="435" spans="1:10" x14ac:dyDescent="0.25">
      <c r="A435" s="168" t="s">
        <v>146</v>
      </c>
      <c r="B435" s="170" t="s">
        <v>3</v>
      </c>
      <c r="C435" s="168" t="s">
        <v>4</v>
      </c>
      <c r="D435" s="168" t="s">
        <v>5</v>
      </c>
      <c r="E435" s="161" t="s">
        <v>1291</v>
      </c>
      <c r="F435" s="161"/>
      <c r="G435" s="169" t="s">
        <v>6</v>
      </c>
      <c r="H435" s="170" t="s">
        <v>7</v>
      </c>
      <c r="I435" s="170" t="s">
        <v>8</v>
      </c>
      <c r="J435" s="170" t="s">
        <v>10</v>
      </c>
    </row>
    <row r="436" spans="1:10" x14ac:dyDescent="0.25">
      <c r="A436" s="174" t="s">
        <v>1292</v>
      </c>
      <c r="B436" s="176" t="s">
        <v>122</v>
      </c>
      <c r="C436" s="174" t="s">
        <v>20</v>
      </c>
      <c r="D436" s="174" t="s">
        <v>123</v>
      </c>
      <c r="E436" s="162" t="s">
        <v>1293</v>
      </c>
      <c r="F436" s="162"/>
      <c r="G436" s="175" t="s">
        <v>51</v>
      </c>
      <c r="H436" s="178">
        <v>1</v>
      </c>
      <c r="I436" s="177">
        <v>104.01</v>
      </c>
      <c r="J436" s="177">
        <v>104.01</v>
      </c>
    </row>
    <row r="437" spans="1:10" ht="26.4" x14ac:dyDescent="0.25">
      <c r="A437" s="180" t="s">
        <v>1294</v>
      </c>
      <c r="B437" s="182" t="s">
        <v>1585</v>
      </c>
      <c r="C437" s="180" t="s">
        <v>36</v>
      </c>
      <c r="D437" s="180" t="s">
        <v>1586</v>
      </c>
      <c r="E437" s="163" t="s">
        <v>1293</v>
      </c>
      <c r="F437" s="163"/>
      <c r="G437" s="181" t="s">
        <v>1298</v>
      </c>
      <c r="H437" s="184">
        <v>8.9999999999999993E-3</v>
      </c>
      <c r="I437" s="183">
        <v>129.66999999999999</v>
      </c>
      <c r="J437" s="183">
        <v>1.1599999999999999</v>
      </c>
    </row>
    <row r="438" spans="1:10" ht="26.4" x14ac:dyDescent="0.25">
      <c r="A438" s="180" t="s">
        <v>1294</v>
      </c>
      <c r="B438" s="182" t="s">
        <v>1587</v>
      </c>
      <c r="C438" s="180" t="s">
        <v>36</v>
      </c>
      <c r="D438" s="180" t="s">
        <v>1588</v>
      </c>
      <c r="E438" s="163" t="s">
        <v>1297</v>
      </c>
      <c r="F438" s="163"/>
      <c r="G438" s="181" t="s">
        <v>1298</v>
      </c>
      <c r="H438" s="184">
        <v>3.9E-2</v>
      </c>
      <c r="I438" s="183">
        <v>48.38</v>
      </c>
      <c r="J438" s="183">
        <v>1.88</v>
      </c>
    </row>
    <row r="439" spans="1:10" ht="26.4" x14ac:dyDescent="0.25">
      <c r="A439" s="185" t="s">
        <v>1303</v>
      </c>
      <c r="B439" s="187" t="s">
        <v>1589</v>
      </c>
      <c r="C439" s="185" t="s">
        <v>1590</v>
      </c>
      <c r="D439" s="185" t="s">
        <v>1591</v>
      </c>
      <c r="E439" s="164" t="s">
        <v>1307</v>
      </c>
      <c r="F439" s="164"/>
      <c r="G439" s="186" t="s">
        <v>38</v>
      </c>
      <c r="H439" s="189">
        <v>1</v>
      </c>
      <c r="I439" s="188">
        <v>100.97</v>
      </c>
      <c r="J439" s="188">
        <v>100.97</v>
      </c>
    </row>
    <row r="440" spans="1:10" x14ac:dyDescent="0.25">
      <c r="A440" s="196"/>
      <c r="B440" s="196"/>
      <c r="C440" s="196"/>
      <c r="D440" s="196"/>
      <c r="E440" s="196" t="s">
        <v>1309</v>
      </c>
      <c r="F440" s="197">
        <v>1.3</v>
      </c>
      <c r="G440" s="196" t="s">
        <v>1310</v>
      </c>
      <c r="H440" s="197">
        <v>1.48</v>
      </c>
      <c r="I440" s="196" t="s">
        <v>1311</v>
      </c>
      <c r="J440" s="197">
        <v>2.78</v>
      </c>
    </row>
    <row r="441" spans="1:10" x14ac:dyDescent="0.25">
      <c r="A441" s="196"/>
      <c r="B441" s="196"/>
      <c r="C441" s="196"/>
      <c r="D441" s="196"/>
      <c r="E441" s="196" t="s">
        <v>1312</v>
      </c>
      <c r="F441" s="197">
        <v>21.32</v>
      </c>
      <c r="G441" s="196"/>
      <c r="H441" s="165" t="s">
        <v>1313</v>
      </c>
      <c r="I441" s="165"/>
      <c r="J441" s="197">
        <v>125.33</v>
      </c>
    </row>
    <row r="442" spans="1:10" ht="14.4" thickBot="1" x14ac:dyDescent="0.3">
      <c r="A442" s="191"/>
      <c r="B442" s="191"/>
      <c r="C442" s="191"/>
      <c r="D442" s="191"/>
      <c r="E442" s="191"/>
      <c r="F442" s="191"/>
      <c r="G442" s="191" t="s">
        <v>1314</v>
      </c>
      <c r="H442" s="193" t="s">
        <v>1607</v>
      </c>
      <c r="I442" s="191" t="s">
        <v>1316</v>
      </c>
      <c r="J442" s="192">
        <v>2180.7399999999998</v>
      </c>
    </row>
    <row r="443" spans="1:10" ht="14.4" thickTop="1" x14ac:dyDescent="0.25">
      <c r="A443" s="179"/>
      <c r="B443" s="179"/>
      <c r="C443" s="179"/>
      <c r="D443" s="179"/>
      <c r="E443" s="179"/>
      <c r="F443" s="179"/>
      <c r="G443" s="179"/>
      <c r="H443" s="179"/>
      <c r="I443" s="179"/>
      <c r="J443" s="179"/>
    </row>
    <row r="444" spans="1:10" x14ac:dyDescent="0.25">
      <c r="A444" s="171" t="s">
        <v>147</v>
      </c>
      <c r="B444" s="171"/>
      <c r="C444" s="171"/>
      <c r="D444" s="171" t="s">
        <v>148</v>
      </c>
      <c r="E444" s="171"/>
      <c r="F444" s="160"/>
      <c r="G444" s="160"/>
      <c r="H444" s="172"/>
      <c r="I444" s="171"/>
      <c r="J444" s="173">
        <v>155707.03</v>
      </c>
    </row>
    <row r="445" spans="1:10" x14ac:dyDescent="0.25">
      <c r="A445" s="168" t="s">
        <v>149</v>
      </c>
      <c r="B445" s="170" t="s">
        <v>3</v>
      </c>
      <c r="C445" s="168" t="s">
        <v>4</v>
      </c>
      <c r="D445" s="168" t="s">
        <v>5</v>
      </c>
      <c r="E445" s="161" t="s">
        <v>1291</v>
      </c>
      <c r="F445" s="161"/>
      <c r="G445" s="169" t="s">
        <v>6</v>
      </c>
      <c r="H445" s="170" t="s">
        <v>7</v>
      </c>
      <c r="I445" s="170" t="s">
        <v>8</v>
      </c>
      <c r="J445" s="170" t="s">
        <v>10</v>
      </c>
    </row>
    <row r="446" spans="1:10" ht="39.6" x14ac:dyDescent="0.25">
      <c r="A446" s="174" t="s">
        <v>1292</v>
      </c>
      <c r="B446" s="176" t="s">
        <v>150</v>
      </c>
      <c r="C446" s="174" t="s">
        <v>36</v>
      </c>
      <c r="D446" s="174" t="s">
        <v>151</v>
      </c>
      <c r="E446" s="162" t="s">
        <v>1592</v>
      </c>
      <c r="F446" s="162"/>
      <c r="G446" s="175" t="s">
        <v>26</v>
      </c>
      <c r="H446" s="178">
        <v>1</v>
      </c>
      <c r="I446" s="177">
        <v>207.02</v>
      </c>
      <c r="J446" s="177">
        <v>207.02</v>
      </c>
    </row>
    <row r="447" spans="1:10" ht="26.4" x14ac:dyDescent="0.25">
      <c r="A447" s="180" t="s">
        <v>1294</v>
      </c>
      <c r="B447" s="182" t="s">
        <v>1333</v>
      </c>
      <c r="C447" s="180" t="s">
        <v>36</v>
      </c>
      <c r="D447" s="180" t="s">
        <v>1334</v>
      </c>
      <c r="E447" s="163" t="s">
        <v>1297</v>
      </c>
      <c r="F447" s="163"/>
      <c r="G447" s="181" t="s">
        <v>1298</v>
      </c>
      <c r="H447" s="184">
        <v>0.24</v>
      </c>
      <c r="I447" s="183">
        <v>24.84</v>
      </c>
      <c r="J447" s="183">
        <v>5.96</v>
      </c>
    </row>
    <row r="448" spans="1:10" ht="26.4" x14ac:dyDescent="0.25">
      <c r="A448" s="180" t="s">
        <v>1294</v>
      </c>
      <c r="B448" s="182" t="s">
        <v>1608</v>
      </c>
      <c r="C448" s="180" t="s">
        <v>36</v>
      </c>
      <c r="D448" s="180" t="s">
        <v>1609</v>
      </c>
      <c r="E448" s="163" t="s">
        <v>1592</v>
      </c>
      <c r="F448" s="163"/>
      <c r="G448" s="181" t="s">
        <v>26</v>
      </c>
      <c r="H448" s="184">
        <v>0.23599999999999999</v>
      </c>
      <c r="I448" s="183">
        <v>118.29</v>
      </c>
      <c r="J448" s="183">
        <v>27.91</v>
      </c>
    </row>
    <row r="449" spans="1:10" ht="26.4" x14ac:dyDescent="0.25">
      <c r="A449" s="180" t="s">
        <v>1294</v>
      </c>
      <c r="B449" s="182" t="s">
        <v>1610</v>
      </c>
      <c r="C449" s="180" t="s">
        <v>36</v>
      </c>
      <c r="D449" s="180" t="s">
        <v>1611</v>
      </c>
      <c r="E449" s="163" t="s">
        <v>1592</v>
      </c>
      <c r="F449" s="163"/>
      <c r="G449" s="181" t="s">
        <v>77</v>
      </c>
      <c r="H449" s="184">
        <v>2.964</v>
      </c>
      <c r="I449" s="183">
        <v>41.6</v>
      </c>
      <c r="J449" s="183">
        <v>123.3</v>
      </c>
    </row>
    <row r="450" spans="1:10" ht="26.4" x14ac:dyDescent="0.25">
      <c r="A450" s="180" t="s">
        <v>1294</v>
      </c>
      <c r="B450" s="182" t="s">
        <v>1335</v>
      </c>
      <c r="C450" s="180" t="s">
        <v>36</v>
      </c>
      <c r="D450" s="180" t="s">
        <v>1336</v>
      </c>
      <c r="E450" s="163" t="s">
        <v>1297</v>
      </c>
      <c r="F450" s="163"/>
      <c r="G450" s="181" t="s">
        <v>1298</v>
      </c>
      <c r="H450" s="184">
        <v>1.3080000000000001</v>
      </c>
      <c r="I450" s="183">
        <v>29.38</v>
      </c>
      <c r="J450" s="183">
        <v>38.42</v>
      </c>
    </row>
    <row r="451" spans="1:10" x14ac:dyDescent="0.25">
      <c r="A451" s="185" t="s">
        <v>1303</v>
      </c>
      <c r="B451" s="187" t="s">
        <v>1518</v>
      </c>
      <c r="C451" s="185" t="s">
        <v>36</v>
      </c>
      <c r="D451" s="185" t="s">
        <v>1519</v>
      </c>
      <c r="E451" s="164" t="s">
        <v>1307</v>
      </c>
      <c r="F451" s="164"/>
      <c r="G451" s="186" t="s">
        <v>93</v>
      </c>
      <c r="H451" s="189">
        <v>4.9000000000000002E-2</v>
      </c>
      <c r="I451" s="188">
        <v>20.04</v>
      </c>
      <c r="J451" s="188">
        <v>0.98</v>
      </c>
    </row>
    <row r="452" spans="1:10" ht="26.4" x14ac:dyDescent="0.25">
      <c r="A452" s="185" t="s">
        <v>1303</v>
      </c>
      <c r="B452" s="187" t="s">
        <v>1522</v>
      </c>
      <c r="C452" s="185" t="s">
        <v>36</v>
      </c>
      <c r="D452" s="185" t="s">
        <v>1523</v>
      </c>
      <c r="E452" s="164" t="s">
        <v>1307</v>
      </c>
      <c r="F452" s="164"/>
      <c r="G452" s="186" t="s">
        <v>1496</v>
      </c>
      <c r="H452" s="189">
        <v>0.01</v>
      </c>
      <c r="I452" s="188">
        <v>7.59</v>
      </c>
      <c r="J452" s="188">
        <v>7.0000000000000007E-2</v>
      </c>
    </row>
    <row r="453" spans="1:10" ht="39.6" x14ac:dyDescent="0.25">
      <c r="A453" s="185" t="s">
        <v>1303</v>
      </c>
      <c r="B453" s="187" t="s">
        <v>1612</v>
      </c>
      <c r="C453" s="185" t="s">
        <v>36</v>
      </c>
      <c r="D453" s="185" t="s">
        <v>1613</v>
      </c>
      <c r="E453" s="164" t="s">
        <v>1307</v>
      </c>
      <c r="F453" s="164"/>
      <c r="G453" s="186" t="s">
        <v>77</v>
      </c>
      <c r="H453" s="189">
        <v>0.48499999999999999</v>
      </c>
      <c r="I453" s="188">
        <v>21.41</v>
      </c>
      <c r="J453" s="188">
        <v>10.38</v>
      </c>
    </row>
    <row r="454" spans="1:10" x14ac:dyDescent="0.25">
      <c r="A454" s="196"/>
      <c r="B454" s="196"/>
      <c r="C454" s="196"/>
      <c r="D454" s="196"/>
      <c r="E454" s="196" t="s">
        <v>1309</v>
      </c>
      <c r="F454" s="197">
        <v>25.74</v>
      </c>
      <c r="G454" s="196" t="s">
        <v>1310</v>
      </c>
      <c r="H454" s="197">
        <v>29.31</v>
      </c>
      <c r="I454" s="196" t="s">
        <v>1311</v>
      </c>
      <c r="J454" s="197">
        <v>55.05</v>
      </c>
    </row>
    <row r="455" spans="1:10" x14ac:dyDescent="0.25">
      <c r="A455" s="196"/>
      <c r="B455" s="196"/>
      <c r="C455" s="196"/>
      <c r="D455" s="196"/>
      <c r="E455" s="196" t="s">
        <v>1312</v>
      </c>
      <c r="F455" s="197">
        <v>42.43</v>
      </c>
      <c r="G455" s="196"/>
      <c r="H455" s="165" t="s">
        <v>1313</v>
      </c>
      <c r="I455" s="165"/>
      <c r="J455" s="197">
        <v>249.45</v>
      </c>
    </row>
    <row r="456" spans="1:10" ht="14.4" thickBot="1" x14ac:dyDescent="0.3">
      <c r="A456" s="191"/>
      <c r="B456" s="191"/>
      <c r="C456" s="191"/>
      <c r="D456" s="191"/>
      <c r="E456" s="191"/>
      <c r="F456" s="191"/>
      <c r="G456" s="191" t="s">
        <v>1314</v>
      </c>
      <c r="H456" s="193" t="s">
        <v>1614</v>
      </c>
      <c r="I456" s="191" t="s">
        <v>1316</v>
      </c>
      <c r="J456" s="192">
        <v>81096.19</v>
      </c>
    </row>
    <row r="457" spans="1:10" ht="14.4" thickTop="1" x14ac:dyDescent="0.25">
      <c r="A457" s="179"/>
      <c r="B457" s="179"/>
      <c r="C457" s="179"/>
      <c r="D457" s="179"/>
      <c r="E457" s="179"/>
      <c r="F457" s="179"/>
      <c r="G457" s="179"/>
      <c r="H457" s="179"/>
      <c r="I457" s="179"/>
      <c r="J457" s="179"/>
    </row>
    <row r="458" spans="1:10" x14ac:dyDescent="0.25">
      <c r="A458" s="168" t="s">
        <v>152</v>
      </c>
      <c r="B458" s="170" t="s">
        <v>3</v>
      </c>
      <c r="C458" s="168" t="s">
        <v>4</v>
      </c>
      <c r="D458" s="168" t="s">
        <v>5</v>
      </c>
      <c r="E458" s="161" t="s">
        <v>1291</v>
      </c>
      <c r="F458" s="161"/>
      <c r="G458" s="169" t="s">
        <v>6</v>
      </c>
      <c r="H458" s="170" t="s">
        <v>7</v>
      </c>
      <c r="I458" s="170" t="s">
        <v>8</v>
      </c>
      <c r="J458" s="170" t="s">
        <v>10</v>
      </c>
    </row>
    <row r="459" spans="1:10" ht="39.6" x14ac:dyDescent="0.25">
      <c r="A459" s="174" t="s">
        <v>1292</v>
      </c>
      <c r="B459" s="176" t="s">
        <v>153</v>
      </c>
      <c r="C459" s="174" t="s">
        <v>36</v>
      </c>
      <c r="D459" s="174" t="s">
        <v>154</v>
      </c>
      <c r="E459" s="162" t="s">
        <v>1531</v>
      </c>
      <c r="F459" s="162"/>
      <c r="G459" s="175" t="s">
        <v>93</v>
      </c>
      <c r="H459" s="178">
        <v>1</v>
      </c>
      <c r="I459" s="177">
        <v>12.71</v>
      </c>
      <c r="J459" s="177">
        <v>12.71</v>
      </c>
    </row>
    <row r="460" spans="1:10" ht="26.4" x14ac:dyDescent="0.25">
      <c r="A460" s="180" t="s">
        <v>1294</v>
      </c>
      <c r="B460" s="182" t="s">
        <v>1532</v>
      </c>
      <c r="C460" s="180" t="s">
        <v>36</v>
      </c>
      <c r="D460" s="180" t="s">
        <v>1533</v>
      </c>
      <c r="E460" s="163" t="s">
        <v>1297</v>
      </c>
      <c r="F460" s="163"/>
      <c r="G460" s="181" t="s">
        <v>1298</v>
      </c>
      <c r="H460" s="184">
        <v>1.29E-2</v>
      </c>
      <c r="I460" s="183">
        <v>25.16</v>
      </c>
      <c r="J460" s="183">
        <v>0.32</v>
      </c>
    </row>
    <row r="461" spans="1:10" ht="26.4" x14ac:dyDescent="0.25">
      <c r="A461" s="180" t="s">
        <v>1294</v>
      </c>
      <c r="B461" s="182" t="s">
        <v>1534</v>
      </c>
      <c r="C461" s="180" t="s">
        <v>36</v>
      </c>
      <c r="D461" s="180" t="s">
        <v>1535</v>
      </c>
      <c r="E461" s="163" t="s">
        <v>1297</v>
      </c>
      <c r="F461" s="163"/>
      <c r="G461" s="181" t="s">
        <v>1298</v>
      </c>
      <c r="H461" s="184">
        <v>7.9000000000000001E-2</v>
      </c>
      <c r="I461" s="183">
        <v>29.76</v>
      </c>
      <c r="J461" s="183">
        <v>2.35</v>
      </c>
    </row>
    <row r="462" spans="1:10" ht="26.4" x14ac:dyDescent="0.25">
      <c r="A462" s="180" t="s">
        <v>1294</v>
      </c>
      <c r="B462" s="182" t="s">
        <v>1541</v>
      </c>
      <c r="C462" s="180" t="s">
        <v>36</v>
      </c>
      <c r="D462" s="180" t="s">
        <v>1542</v>
      </c>
      <c r="E462" s="163" t="s">
        <v>1531</v>
      </c>
      <c r="F462" s="163"/>
      <c r="G462" s="181" t="s">
        <v>93</v>
      </c>
      <c r="H462" s="184">
        <v>1</v>
      </c>
      <c r="I462" s="183">
        <v>9.4</v>
      </c>
      <c r="J462" s="183">
        <v>9.4</v>
      </c>
    </row>
    <row r="463" spans="1:10" ht="26.4" x14ac:dyDescent="0.25">
      <c r="A463" s="185" t="s">
        <v>1303</v>
      </c>
      <c r="B463" s="187" t="s">
        <v>1536</v>
      </c>
      <c r="C463" s="185" t="s">
        <v>36</v>
      </c>
      <c r="D463" s="185" t="s">
        <v>1537</v>
      </c>
      <c r="E463" s="164" t="s">
        <v>1307</v>
      </c>
      <c r="F463" s="164"/>
      <c r="G463" s="186" t="s">
        <v>38</v>
      </c>
      <c r="H463" s="189">
        <v>0.97</v>
      </c>
      <c r="I463" s="188">
        <v>0.22</v>
      </c>
      <c r="J463" s="188">
        <v>0.21</v>
      </c>
    </row>
    <row r="464" spans="1:10" ht="26.4" x14ac:dyDescent="0.25">
      <c r="A464" s="185" t="s">
        <v>1303</v>
      </c>
      <c r="B464" s="187" t="s">
        <v>1538</v>
      </c>
      <c r="C464" s="185" t="s">
        <v>36</v>
      </c>
      <c r="D464" s="185" t="s">
        <v>1539</v>
      </c>
      <c r="E464" s="164" t="s">
        <v>1307</v>
      </c>
      <c r="F464" s="164"/>
      <c r="G464" s="186" t="s">
        <v>93</v>
      </c>
      <c r="H464" s="189">
        <v>2.5000000000000001E-2</v>
      </c>
      <c r="I464" s="188">
        <v>17.5</v>
      </c>
      <c r="J464" s="188">
        <v>0.43</v>
      </c>
    </row>
    <row r="465" spans="1:10" x14ac:dyDescent="0.25">
      <c r="A465" s="196"/>
      <c r="B465" s="196"/>
      <c r="C465" s="196"/>
      <c r="D465" s="196"/>
      <c r="E465" s="196" t="s">
        <v>1309</v>
      </c>
      <c r="F465" s="197">
        <v>1.31</v>
      </c>
      <c r="G465" s="196" t="s">
        <v>1310</v>
      </c>
      <c r="H465" s="197">
        <v>1.5</v>
      </c>
      <c r="I465" s="196" t="s">
        <v>1311</v>
      </c>
      <c r="J465" s="197">
        <v>2.81</v>
      </c>
    </row>
    <row r="466" spans="1:10" x14ac:dyDescent="0.25">
      <c r="A466" s="196"/>
      <c r="B466" s="196"/>
      <c r="C466" s="196"/>
      <c r="D466" s="196"/>
      <c r="E466" s="196" t="s">
        <v>1312</v>
      </c>
      <c r="F466" s="197">
        <v>2.6</v>
      </c>
      <c r="G466" s="196"/>
      <c r="H466" s="165" t="s">
        <v>1313</v>
      </c>
      <c r="I466" s="165"/>
      <c r="J466" s="197">
        <v>15.31</v>
      </c>
    </row>
    <row r="467" spans="1:10" ht="14.4" thickBot="1" x14ac:dyDescent="0.3">
      <c r="A467" s="191"/>
      <c r="B467" s="191"/>
      <c r="C467" s="191"/>
      <c r="D467" s="191"/>
      <c r="E467" s="191"/>
      <c r="F467" s="191"/>
      <c r="G467" s="191" t="s">
        <v>1314</v>
      </c>
      <c r="H467" s="193" t="s">
        <v>1615</v>
      </c>
      <c r="I467" s="191" t="s">
        <v>1316</v>
      </c>
      <c r="J467" s="192">
        <v>286.29000000000002</v>
      </c>
    </row>
    <row r="468" spans="1:10" ht="14.4" thickTop="1" x14ac:dyDescent="0.25">
      <c r="A468" s="179"/>
      <c r="B468" s="179"/>
      <c r="C468" s="179"/>
      <c r="D468" s="179"/>
      <c r="E468" s="179"/>
      <c r="F468" s="179"/>
      <c r="G468" s="179"/>
      <c r="H468" s="179"/>
      <c r="I468" s="179"/>
      <c r="J468" s="179"/>
    </row>
    <row r="469" spans="1:10" x14ac:dyDescent="0.25">
      <c r="A469" s="168" t="s">
        <v>155</v>
      </c>
      <c r="B469" s="170" t="s">
        <v>3</v>
      </c>
      <c r="C469" s="168" t="s">
        <v>4</v>
      </c>
      <c r="D469" s="168" t="s">
        <v>5</v>
      </c>
      <c r="E469" s="161" t="s">
        <v>1291</v>
      </c>
      <c r="F469" s="161"/>
      <c r="G469" s="169" t="s">
        <v>6</v>
      </c>
      <c r="H469" s="170" t="s">
        <v>7</v>
      </c>
      <c r="I469" s="170" t="s">
        <v>8</v>
      </c>
      <c r="J469" s="170" t="s">
        <v>10</v>
      </c>
    </row>
    <row r="470" spans="1:10" ht="39.6" x14ac:dyDescent="0.25">
      <c r="A470" s="174" t="s">
        <v>1292</v>
      </c>
      <c r="B470" s="176" t="s">
        <v>156</v>
      </c>
      <c r="C470" s="174" t="s">
        <v>36</v>
      </c>
      <c r="D470" s="174" t="s">
        <v>157</v>
      </c>
      <c r="E470" s="162" t="s">
        <v>1531</v>
      </c>
      <c r="F470" s="162"/>
      <c r="G470" s="175" t="s">
        <v>93</v>
      </c>
      <c r="H470" s="178">
        <v>1</v>
      </c>
      <c r="I470" s="177">
        <v>11.74</v>
      </c>
      <c r="J470" s="177">
        <v>11.74</v>
      </c>
    </row>
    <row r="471" spans="1:10" ht="26.4" x14ac:dyDescent="0.25">
      <c r="A471" s="180" t="s">
        <v>1294</v>
      </c>
      <c r="B471" s="182" t="s">
        <v>1544</v>
      </c>
      <c r="C471" s="180" t="s">
        <v>36</v>
      </c>
      <c r="D471" s="180" t="s">
        <v>1545</v>
      </c>
      <c r="E471" s="163" t="s">
        <v>1531</v>
      </c>
      <c r="F471" s="163"/>
      <c r="G471" s="181" t="s">
        <v>93</v>
      </c>
      <c r="H471" s="184">
        <v>1</v>
      </c>
      <c r="I471" s="183">
        <v>9.26</v>
      </c>
      <c r="J471" s="183">
        <v>9.26</v>
      </c>
    </row>
    <row r="472" spans="1:10" ht="26.4" x14ac:dyDescent="0.25">
      <c r="A472" s="180" t="s">
        <v>1294</v>
      </c>
      <c r="B472" s="182" t="s">
        <v>1534</v>
      </c>
      <c r="C472" s="180" t="s">
        <v>36</v>
      </c>
      <c r="D472" s="180" t="s">
        <v>1535</v>
      </c>
      <c r="E472" s="163" t="s">
        <v>1297</v>
      </c>
      <c r="F472" s="163"/>
      <c r="G472" s="181" t="s">
        <v>1298</v>
      </c>
      <c r="H472" s="184">
        <v>5.6099999999999997E-2</v>
      </c>
      <c r="I472" s="183">
        <v>29.76</v>
      </c>
      <c r="J472" s="183">
        <v>1.66</v>
      </c>
    </row>
    <row r="473" spans="1:10" ht="26.4" x14ac:dyDescent="0.25">
      <c r="A473" s="180" t="s">
        <v>1294</v>
      </c>
      <c r="B473" s="182" t="s">
        <v>1532</v>
      </c>
      <c r="C473" s="180" t="s">
        <v>36</v>
      </c>
      <c r="D473" s="180" t="s">
        <v>1533</v>
      </c>
      <c r="E473" s="163" t="s">
        <v>1297</v>
      </c>
      <c r="F473" s="163"/>
      <c r="G473" s="181" t="s">
        <v>1298</v>
      </c>
      <c r="H473" s="184">
        <v>9.1999999999999998E-3</v>
      </c>
      <c r="I473" s="183">
        <v>25.16</v>
      </c>
      <c r="J473" s="183">
        <v>0.23</v>
      </c>
    </row>
    <row r="474" spans="1:10" ht="26.4" x14ac:dyDescent="0.25">
      <c r="A474" s="185" t="s">
        <v>1303</v>
      </c>
      <c r="B474" s="187" t="s">
        <v>1538</v>
      </c>
      <c r="C474" s="185" t="s">
        <v>36</v>
      </c>
      <c r="D474" s="185" t="s">
        <v>1539</v>
      </c>
      <c r="E474" s="164" t="s">
        <v>1307</v>
      </c>
      <c r="F474" s="164"/>
      <c r="G474" s="186" t="s">
        <v>93</v>
      </c>
      <c r="H474" s="189">
        <v>2.5000000000000001E-2</v>
      </c>
      <c r="I474" s="188">
        <v>17.5</v>
      </c>
      <c r="J474" s="188">
        <v>0.43</v>
      </c>
    </row>
    <row r="475" spans="1:10" ht="26.4" x14ac:dyDescent="0.25">
      <c r="A475" s="185" t="s">
        <v>1303</v>
      </c>
      <c r="B475" s="187" t="s">
        <v>1536</v>
      </c>
      <c r="C475" s="185" t="s">
        <v>36</v>
      </c>
      <c r="D475" s="185" t="s">
        <v>1537</v>
      </c>
      <c r="E475" s="164" t="s">
        <v>1307</v>
      </c>
      <c r="F475" s="164"/>
      <c r="G475" s="186" t="s">
        <v>38</v>
      </c>
      <c r="H475" s="189">
        <v>0.74299999999999999</v>
      </c>
      <c r="I475" s="188">
        <v>0.22</v>
      </c>
      <c r="J475" s="188">
        <v>0.16</v>
      </c>
    </row>
    <row r="476" spans="1:10" x14ac:dyDescent="0.25">
      <c r="A476" s="196"/>
      <c r="B476" s="196"/>
      <c r="C476" s="196"/>
      <c r="D476" s="196"/>
      <c r="E476" s="196" t="s">
        <v>1309</v>
      </c>
      <c r="F476" s="197">
        <v>0.85</v>
      </c>
      <c r="G476" s="196" t="s">
        <v>1310</v>
      </c>
      <c r="H476" s="197">
        <v>0.98</v>
      </c>
      <c r="I476" s="196" t="s">
        <v>1311</v>
      </c>
      <c r="J476" s="197">
        <v>1.83</v>
      </c>
    </row>
    <row r="477" spans="1:10" x14ac:dyDescent="0.25">
      <c r="A477" s="196"/>
      <c r="B477" s="196"/>
      <c r="C477" s="196"/>
      <c r="D477" s="196"/>
      <c r="E477" s="196" t="s">
        <v>1312</v>
      </c>
      <c r="F477" s="197">
        <v>2.4</v>
      </c>
      <c r="G477" s="196"/>
      <c r="H477" s="165" t="s">
        <v>1313</v>
      </c>
      <c r="I477" s="165"/>
      <c r="J477" s="197">
        <v>14.14</v>
      </c>
    </row>
    <row r="478" spans="1:10" ht="14.4" thickBot="1" x14ac:dyDescent="0.3">
      <c r="A478" s="191"/>
      <c r="B478" s="191"/>
      <c r="C478" s="191"/>
      <c r="D478" s="191"/>
      <c r="E478" s="191"/>
      <c r="F478" s="191"/>
      <c r="G478" s="191" t="s">
        <v>1314</v>
      </c>
      <c r="H478" s="193" t="s">
        <v>1616</v>
      </c>
      <c r="I478" s="191" t="s">
        <v>1316</v>
      </c>
      <c r="J478" s="192">
        <v>7334.41</v>
      </c>
    </row>
    <row r="479" spans="1:10" ht="14.4" thickTop="1" x14ac:dyDescent="0.25">
      <c r="A479" s="179"/>
      <c r="B479" s="179"/>
      <c r="C479" s="179"/>
      <c r="D479" s="179"/>
      <c r="E479" s="179"/>
      <c r="F479" s="179"/>
      <c r="G479" s="179"/>
      <c r="H479" s="179"/>
      <c r="I479" s="179"/>
      <c r="J479" s="179"/>
    </row>
    <row r="480" spans="1:10" x14ac:dyDescent="0.25">
      <c r="A480" s="168" t="s">
        <v>158</v>
      </c>
      <c r="B480" s="170" t="s">
        <v>3</v>
      </c>
      <c r="C480" s="168" t="s">
        <v>4</v>
      </c>
      <c r="D480" s="168" t="s">
        <v>5</v>
      </c>
      <c r="E480" s="161" t="s">
        <v>1291</v>
      </c>
      <c r="F480" s="161"/>
      <c r="G480" s="169" t="s">
        <v>6</v>
      </c>
      <c r="H480" s="170" t="s">
        <v>7</v>
      </c>
      <c r="I480" s="170" t="s">
        <v>8</v>
      </c>
      <c r="J480" s="170" t="s">
        <v>10</v>
      </c>
    </row>
    <row r="481" spans="1:10" ht="39.6" x14ac:dyDescent="0.25">
      <c r="A481" s="174" t="s">
        <v>1292</v>
      </c>
      <c r="B481" s="176" t="s">
        <v>132</v>
      </c>
      <c r="C481" s="174" t="s">
        <v>36</v>
      </c>
      <c r="D481" s="174" t="s">
        <v>133</v>
      </c>
      <c r="E481" s="162" t="s">
        <v>1531</v>
      </c>
      <c r="F481" s="162"/>
      <c r="G481" s="175" t="s">
        <v>93</v>
      </c>
      <c r="H481" s="178">
        <v>1</v>
      </c>
      <c r="I481" s="177">
        <v>10.37</v>
      </c>
      <c r="J481" s="177">
        <v>10.37</v>
      </c>
    </row>
    <row r="482" spans="1:10" ht="26.4" x14ac:dyDescent="0.25">
      <c r="A482" s="180" t="s">
        <v>1294</v>
      </c>
      <c r="B482" s="182" t="s">
        <v>1547</v>
      </c>
      <c r="C482" s="180" t="s">
        <v>36</v>
      </c>
      <c r="D482" s="180" t="s">
        <v>1548</v>
      </c>
      <c r="E482" s="163" t="s">
        <v>1531</v>
      </c>
      <c r="F482" s="163"/>
      <c r="G482" s="181" t="s">
        <v>93</v>
      </c>
      <c r="H482" s="184">
        <v>1</v>
      </c>
      <c r="I482" s="183">
        <v>8.51</v>
      </c>
      <c r="J482" s="183">
        <v>8.51</v>
      </c>
    </row>
    <row r="483" spans="1:10" ht="26.4" x14ac:dyDescent="0.25">
      <c r="A483" s="180" t="s">
        <v>1294</v>
      </c>
      <c r="B483" s="182" t="s">
        <v>1532</v>
      </c>
      <c r="C483" s="180" t="s">
        <v>36</v>
      </c>
      <c r="D483" s="180" t="s">
        <v>1533</v>
      </c>
      <c r="E483" s="163" t="s">
        <v>1297</v>
      </c>
      <c r="F483" s="163"/>
      <c r="G483" s="181" t="s">
        <v>1298</v>
      </c>
      <c r="H483" s="184">
        <v>6.4000000000000003E-3</v>
      </c>
      <c r="I483" s="183">
        <v>25.16</v>
      </c>
      <c r="J483" s="183">
        <v>0.16</v>
      </c>
    </row>
    <row r="484" spans="1:10" ht="26.4" x14ac:dyDescent="0.25">
      <c r="A484" s="180" t="s">
        <v>1294</v>
      </c>
      <c r="B484" s="182" t="s">
        <v>1534</v>
      </c>
      <c r="C484" s="180" t="s">
        <v>36</v>
      </c>
      <c r="D484" s="180" t="s">
        <v>1535</v>
      </c>
      <c r="E484" s="163" t="s">
        <v>1297</v>
      </c>
      <c r="F484" s="163"/>
      <c r="G484" s="181" t="s">
        <v>1298</v>
      </c>
      <c r="H484" s="184">
        <v>3.9199999999999999E-2</v>
      </c>
      <c r="I484" s="183">
        <v>29.76</v>
      </c>
      <c r="J484" s="183">
        <v>1.1599999999999999</v>
      </c>
    </row>
    <row r="485" spans="1:10" ht="26.4" x14ac:dyDescent="0.25">
      <c r="A485" s="185" t="s">
        <v>1303</v>
      </c>
      <c r="B485" s="187" t="s">
        <v>1536</v>
      </c>
      <c r="C485" s="185" t="s">
        <v>36</v>
      </c>
      <c r="D485" s="185" t="s">
        <v>1537</v>
      </c>
      <c r="E485" s="164" t="s">
        <v>1307</v>
      </c>
      <c r="F485" s="164"/>
      <c r="G485" s="186" t="s">
        <v>38</v>
      </c>
      <c r="H485" s="189">
        <v>0.54300000000000004</v>
      </c>
      <c r="I485" s="188">
        <v>0.22</v>
      </c>
      <c r="J485" s="188">
        <v>0.11</v>
      </c>
    </row>
    <row r="486" spans="1:10" ht="26.4" x14ac:dyDescent="0.25">
      <c r="A486" s="185" t="s">
        <v>1303</v>
      </c>
      <c r="B486" s="187" t="s">
        <v>1538</v>
      </c>
      <c r="C486" s="185" t="s">
        <v>36</v>
      </c>
      <c r="D486" s="185" t="s">
        <v>1539</v>
      </c>
      <c r="E486" s="164" t="s">
        <v>1307</v>
      </c>
      <c r="F486" s="164"/>
      <c r="G486" s="186" t="s">
        <v>93</v>
      </c>
      <c r="H486" s="189">
        <v>2.5000000000000001E-2</v>
      </c>
      <c r="I486" s="188">
        <v>17.5</v>
      </c>
      <c r="J486" s="188">
        <v>0.43</v>
      </c>
    </row>
    <row r="487" spans="1:10" x14ac:dyDescent="0.25">
      <c r="A487" s="196"/>
      <c r="B487" s="196"/>
      <c r="C487" s="196"/>
      <c r="D487" s="196"/>
      <c r="E487" s="196" t="s">
        <v>1309</v>
      </c>
      <c r="F487" s="197">
        <v>0.56999999999999995</v>
      </c>
      <c r="G487" s="196" t="s">
        <v>1310</v>
      </c>
      <c r="H487" s="197">
        <v>0.65</v>
      </c>
      <c r="I487" s="196" t="s">
        <v>1311</v>
      </c>
      <c r="J487" s="197">
        <v>1.22</v>
      </c>
    </row>
    <row r="488" spans="1:10" x14ac:dyDescent="0.25">
      <c r="A488" s="196"/>
      <c r="B488" s="196"/>
      <c r="C488" s="196"/>
      <c r="D488" s="196"/>
      <c r="E488" s="196" t="s">
        <v>1312</v>
      </c>
      <c r="F488" s="197">
        <v>2.12</v>
      </c>
      <c r="G488" s="196"/>
      <c r="H488" s="165" t="s">
        <v>1313</v>
      </c>
      <c r="I488" s="165"/>
      <c r="J488" s="197">
        <v>12.49</v>
      </c>
    </row>
    <row r="489" spans="1:10" ht="14.4" thickBot="1" x14ac:dyDescent="0.3">
      <c r="A489" s="191"/>
      <c r="B489" s="191"/>
      <c r="C489" s="191"/>
      <c r="D489" s="191"/>
      <c r="E489" s="191"/>
      <c r="F489" s="191"/>
      <c r="G489" s="191" t="s">
        <v>1314</v>
      </c>
      <c r="H489" s="193" t="s">
        <v>1617</v>
      </c>
      <c r="I489" s="191" t="s">
        <v>1316</v>
      </c>
      <c r="J489" s="192">
        <v>8349.56</v>
      </c>
    </row>
    <row r="490" spans="1:10" ht="14.4" thickTop="1" x14ac:dyDescent="0.25">
      <c r="A490" s="179"/>
      <c r="B490" s="179"/>
      <c r="C490" s="179"/>
      <c r="D490" s="179"/>
      <c r="E490" s="179"/>
      <c r="F490" s="179"/>
      <c r="G490" s="179"/>
      <c r="H490" s="179"/>
      <c r="I490" s="179"/>
      <c r="J490" s="179"/>
    </row>
    <row r="491" spans="1:10" x14ac:dyDescent="0.25">
      <c r="A491" s="168" t="s">
        <v>159</v>
      </c>
      <c r="B491" s="170" t="s">
        <v>3</v>
      </c>
      <c r="C491" s="168" t="s">
        <v>4</v>
      </c>
      <c r="D491" s="168" t="s">
        <v>5</v>
      </c>
      <c r="E491" s="161" t="s">
        <v>1291</v>
      </c>
      <c r="F491" s="161"/>
      <c r="G491" s="169" t="s">
        <v>6</v>
      </c>
      <c r="H491" s="170" t="s">
        <v>7</v>
      </c>
      <c r="I491" s="170" t="s">
        <v>8</v>
      </c>
      <c r="J491" s="170" t="s">
        <v>10</v>
      </c>
    </row>
    <row r="492" spans="1:10" ht="39.6" x14ac:dyDescent="0.25">
      <c r="A492" s="174" t="s">
        <v>1292</v>
      </c>
      <c r="B492" s="176" t="s">
        <v>135</v>
      </c>
      <c r="C492" s="174" t="s">
        <v>36</v>
      </c>
      <c r="D492" s="174" t="s">
        <v>136</v>
      </c>
      <c r="E492" s="162" t="s">
        <v>1531</v>
      </c>
      <c r="F492" s="162"/>
      <c r="G492" s="175" t="s">
        <v>93</v>
      </c>
      <c r="H492" s="178">
        <v>1</v>
      </c>
      <c r="I492" s="177">
        <v>8.65</v>
      </c>
      <c r="J492" s="177">
        <v>8.65</v>
      </c>
    </row>
    <row r="493" spans="1:10" ht="26.4" x14ac:dyDescent="0.25">
      <c r="A493" s="180" t="s">
        <v>1294</v>
      </c>
      <c r="B493" s="182" t="s">
        <v>1534</v>
      </c>
      <c r="C493" s="180" t="s">
        <v>36</v>
      </c>
      <c r="D493" s="180" t="s">
        <v>1535</v>
      </c>
      <c r="E493" s="163" t="s">
        <v>1297</v>
      </c>
      <c r="F493" s="163"/>
      <c r="G493" s="181" t="s">
        <v>1298</v>
      </c>
      <c r="H493" s="184">
        <v>2.5700000000000001E-2</v>
      </c>
      <c r="I493" s="183">
        <v>29.76</v>
      </c>
      <c r="J493" s="183">
        <v>0.76</v>
      </c>
    </row>
    <row r="494" spans="1:10" ht="26.4" x14ac:dyDescent="0.25">
      <c r="A494" s="180" t="s">
        <v>1294</v>
      </c>
      <c r="B494" s="182" t="s">
        <v>1532</v>
      </c>
      <c r="C494" s="180" t="s">
        <v>36</v>
      </c>
      <c r="D494" s="180" t="s">
        <v>1533</v>
      </c>
      <c r="E494" s="163" t="s">
        <v>1297</v>
      </c>
      <c r="F494" s="163"/>
      <c r="G494" s="181" t="s">
        <v>1298</v>
      </c>
      <c r="H494" s="184">
        <v>4.1999999999999997E-3</v>
      </c>
      <c r="I494" s="183">
        <v>25.16</v>
      </c>
      <c r="J494" s="183">
        <v>0.1</v>
      </c>
    </row>
    <row r="495" spans="1:10" ht="26.4" x14ac:dyDescent="0.25">
      <c r="A495" s="180" t="s">
        <v>1294</v>
      </c>
      <c r="B495" s="182" t="s">
        <v>1550</v>
      </c>
      <c r="C495" s="180" t="s">
        <v>36</v>
      </c>
      <c r="D495" s="180" t="s">
        <v>1551</v>
      </c>
      <c r="E495" s="163" t="s">
        <v>1531</v>
      </c>
      <c r="F495" s="163"/>
      <c r="G495" s="181" t="s">
        <v>93</v>
      </c>
      <c r="H495" s="184">
        <v>1</v>
      </c>
      <c r="I495" s="183">
        <v>7.28</v>
      </c>
      <c r="J495" s="183">
        <v>7.28</v>
      </c>
    </row>
    <row r="496" spans="1:10" ht="26.4" x14ac:dyDescent="0.25">
      <c r="A496" s="185" t="s">
        <v>1303</v>
      </c>
      <c r="B496" s="187" t="s">
        <v>1538</v>
      </c>
      <c r="C496" s="185" t="s">
        <v>36</v>
      </c>
      <c r="D496" s="185" t="s">
        <v>1539</v>
      </c>
      <c r="E496" s="164" t="s">
        <v>1307</v>
      </c>
      <c r="F496" s="164"/>
      <c r="G496" s="186" t="s">
        <v>93</v>
      </c>
      <c r="H496" s="189">
        <v>2.5000000000000001E-2</v>
      </c>
      <c r="I496" s="188">
        <v>17.5</v>
      </c>
      <c r="J496" s="188">
        <v>0.43</v>
      </c>
    </row>
    <row r="497" spans="1:10" ht="26.4" x14ac:dyDescent="0.25">
      <c r="A497" s="185" t="s">
        <v>1303</v>
      </c>
      <c r="B497" s="187" t="s">
        <v>1536</v>
      </c>
      <c r="C497" s="185" t="s">
        <v>36</v>
      </c>
      <c r="D497" s="185" t="s">
        <v>1537</v>
      </c>
      <c r="E497" s="164" t="s">
        <v>1307</v>
      </c>
      <c r="F497" s="164"/>
      <c r="G497" s="186" t="s">
        <v>38</v>
      </c>
      <c r="H497" s="189">
        <v>0.36699999999999999</v>
      </c>
      <c r="I497" s="188">
        <v>0.22</v>
      </c>
      <c r="J497" s="188">
        <v>0.08</v>
      </c>
    </row>
    <row r="498" spans="1:10" x14ac:dyDescent="0.25">
      <c r="A498" s="196"/>
      <c r="B498" s="196"/>
      <c r="C498" s="196"/>
      <c r="D498" s="196"/>
      <c r="E498" s="196" t="s">
        <v>1309</v>
      </c>
      <c r="F498" s="197">
        <v>0.35</v>
      </c>
      <c r="G498" s="196" t="s">
        <v>1310</v>
      </c>
      <c r="H498" s="197">
        <v>0.41</v>
      </c>
      <c r="I498" s="196" t="s">
        <v>1311</v>
      </c>
      <c r="J498" s="197">
        <v>0.76</v>
      </c>
    </row>
    <row r="499" spans="1:10" x14ac:dyDescent="0.25">
      <c r="A499" s="196"/>
      <c r="B499" s="196"/>
      <c r="C499" s="196"/>
      <c r="D499" s="196"/>
      <c r="E499" s="196" t="s">
        <v>1312</v>
      </c>
      <c r="F499" s="197">
        <v>1.77</v>
      </c>
      <c r="G499" s="196"/>
      <c r="H499" s="165" t="s">
        <v>1313</v>
      </c>
      <c r="I499" s="165"/>
      <c r="J499" s="197">
        <v>10.42</v>
      </c>
    </row>
    <row r="500" spans="1:10" ht="14.4" thickBot="1" x14ac:dyDescent="0.3">
      <c r="A500" s="191"/>
      <c r="B500" s="191"/>
      <c r="C500" s="191"/>
      <c r="D500" s="191"/>
      <c r="E500" s="191"/>
      <c r="F500" s="191"/>
      <c r="G500" s="191" t="s">
        <v>1314</v>
      </c>
      <c r="H500" s="193" t="s">
        <v>1618</v>
      </c>
      <c r="I500" s="191" t="s">
        <v>1316</v>
      </c>
      <c r="J500" s="192">
        <v>7981.72</v>
      </c>
    </row>
    <row r="501" spans="1:10" ht="14.4" thickTop="1" x14ac:dyDescent="0.25">
      <c r="A501" s="179"/>
      <c r="B501" s="179"/>
      <c r="C501" s="179"/>
      <c r="D501" s="179"/>
      <c r="E501" s="179"/>
      <c r="F501" s="179"/>
      <c r="G501" s="179"/>
      <c r="H501" s="179"/>
      <c r="I501" s="179"/>
      <c r="J501" s="179"/>
    </row>
    <row r="502" spans="1:10" x14ac:dyDescent="0.25">
      <c r="A502" s="168" t="s">
        <v>160</v>
      </c>
      <c r="B502" s="170" t="s">
        <v>3</v>
      </c>
      <c r="C502" s="168" t="s">
        <v>4</v>
      </c>
      <c r="D502" s="168" t="s">
        <v>5</v>
      </c>
      <c r="E502" s="161" t="s">
        <v>1291</v>
      </c>
      <c r="F502" s="161"/>
      <c r="G502" s="169" t="s">
        <v>6</v>
      </c>
      <c r="H502" s="170" t="s">
        <v>7</v>
      </c>
      <c r="I502" s="170" t="s">
        <v>8</v>
      </c>
      <c r="J502" s="170" t="s">
        <v>10</v>
      </c>
    </row>
    <row r="503" spans="1:10" ht="39.6" x14ac:dyDescent="0.25">
      <c r="A503" s="174" t="s">
        <v>1292</v>
      </c>
      <c r="B503" s="176" t="s">
        <v>138</v>
      </c>
      <c r="C503" s="174" t="s">
        <v>36</v>
      </c>
      <c r="D503" s="174" t="s">
        <v>139</v>
      </c>
      <c r="E503" s="162" t="s">
        <v>1531</v>
      </c>
      <c r="F503" s="162"/>
      <c r="G503" s="175" t="s">
        <v>93</v>
      </c>
      <c r="H503" s="178">
        <v>1</v>
      </c>
      <c r="I503" s="177">
        <v>8.31</v>
      </c>
      <c r="J503" s="177">
        <v>8.31</v>
      </c>
    </row>
    <row r="504" spans="1:10" ht="26.4" x14ac:dyDescent="0.25">
      <c r="A504" s="180" t="s">
        <v>1294</v>
      </c>
      <c r="B504" s="182" t="s">
        <v>1534</v>
      </c>
      <c r="C504" s="180" t="s">
        <v>36</v>
      </c>
      <c r="D504" s="180" t="s">
        <v>1535</v>
      </c>
      <c r="E504" s="163" t="s">
        <v>1297</v>
      </c>
      <c r="F504" s="163"/>
      <c r="G504" s="181" t="s">
        <v>1298</v>
      </c>
      <c r="H504" s="184">
        <v>1.9400000000000001E-2</v>
      </c>
      <c r="I504" s="183">
        <v>29.76</v>
      </c>
      <c r="J504" s="183">
        <v>0.56999999999999995</v>
      </c>
    </row>
    <row r="505" spans="1:10" ht="26.4" x14ac:dyDescent="0.25">
      <c r="A505" s="180" t="s">
        <v>1294</v>
      </c>
      <c r="B505" s="182" t="s">
        <v>1532</v>
      </c>
      <c r="C505" s="180" t="s">
        <v>36</v>
      </c>
      <c r="D505" s="180" t="s">
        <v>1533</v>
      </c>
      <c r="E505" s="163" t="s">
        <v>1297</v>
      </c>
      <c r="F505" s="163"/>
      <c r="G505" s="181" t="s">
        <v>1298</v>
      </c>
      <c r="H505" s="184">
        <v>3.2000000000000002E-3</v>
      </c>
      <c r="I505" s="183">
        <v>25.16</v>
      </c>
      <c r="J505" s="183">
        <v>0.08</v>
      </c>
    </row>
    <row r="506" spans="1:10" ht="26.4" x14ac:dyDescent="0.25">
      <c r="A506" s="180" t="s">
        <v>1294</v>
      </c>
      <c r="B506" s="182" t="s">
        <v>1553</v>
      </c>
      <c r="C506" s="180" t="s">
        <v>36</v>
      </c>
      <c r="D506" s="180" t="s">
        <v>1554</v>
      </c>
      <c r="E506" s="163" t="s">
        <v>1531</v>
      </c>
      <c r="F506" s="163"/>
      <c r="G506" s="181" t="s">
        <v>93</v>
      </c>
      <c r="H506" s="184">
        <v>1</v>
      </c>
      <c r="I506" s="183">
        <v>7.19</v>
      </c>
      <c r="J506" s="183">
        <v>7.19</v>
      </c>
    </row>
    <row r="507" spans="1:10" ht="26.4" x14ac:dyDescent="0.25">
      <c r="A507" s="185" t="s">
        <v>1303</v>
      </c>
      <c r="B507" s="187" t="s">
        <v>1536</v>
      </c>
      <c r="C507" s="185" t="s">
        <v>36</v>
      </c>
      <c r="D507" s="185" t="s">
        <v>1537</v>
      </c>
      <c r="E507" s="164" t="s">
        <v>1307</v>
      </c>
      <c r="F507" s="164"/>
      <c r="G507" s="186" t="s">
        <v>38</v>
      </c>
      <c r="H507" s="189">
        <v>0.21199999999999999</v>
      </c>
      <c r="I507" s="188">
        <v>0.22</v>
      </c>
      <c r="J507" s="188">
        <v>0.04</v>
      </c>
    </row>
    <row r="508" spans="1:10" ht="26.4" x14ac:dyDescent="0.25">
      <c r="A508" s="185" t="s">
        <v>1303</v>
      </c>
      <c r="B508" s="187" t="s">
        <v>1538</v>
      </c>
      <c r="C508" s="185" t="s">
        <v>36</v>
      </c>
      <c r="D508" s="185" t="s">
        <v>1539</v>
      </c>
      <c r="E508" s="164" t="s">
        <v>1307</v>
      </c>
      <c r="F508" s="164"/>
      <c r="G508" s="186" t="s">
        <v>93</v>
      </c>
      <c r="H508" s="189">
        <v>2.5000000000000001E-2</v>
      </c>
      <c r="I508" s="188">
        <v>17.5</v>
      </c>
      <c r="J508" s="188">
        <v>0.43</v>
      </c>
    </row>
    <row r="509" spans="1:10" x14ac:dyDescent="0.25">
      <c r="A509" s="196"/>
      <c r="B509" s="196"/>
      <c r="C509" s="196"/>
      <c r="D509" s="196"/>
      <c r="E509" s="196" t="s">
        <v>1309</v>
      </c>
      <c r="F509" s="197">
        <v>0.25</v>
      </c>
      <c r="G509" s="196" t="s">
        <v>1310</v>
      </c>
      <c r="H509" s="197">
        <v>0.28999999999999998</v>
      </c>
      <c r="I509" s="196" t="s">
        <v>1311</v>
      </c>
      <c r="J509" s="197">
        <v>0.54</v>
      </c>
    </row>
    <row r="510" spans="1:10" x14ac:dyDescent="0.25">
      <c r="A510" s="196"/>
      <c r="B510" s="196"/>
      <c r="C510" s="196"/>
      <c r="D510" s="196"/>
      <c r="E510" s="196" t="s">
        <v>1312</v>
      </c>
      <c r="F510" s="197">
        <v>1.7</v>
      </c>
      <c r="G510" s="196"/>
      <c r="H510" s="165" t="s">
        <v>1313</v>
      </c>
      <c r="I510" s="165"/>
      <c r="J510" s="197">
        <v>10.01</v>
      </c>
    </row>
    <row r="511" spans="1:10" ht="14.4" thickBot="1" x14ac:dyDescent="0.3">
      <c r="A511" s="191"/>
      <c r="B511" s="191"/>
      <c r="C511" s="191"/>
      <c r="D511" s="191"/>
      <c r="E511" s="191"/>
      <c r="F511" s="191"/>
      <c r="G511" s="191" t="s">
        <v>1314</v>
      </c>
      <c r="H511" s="193" t="s">
        <v>1619</v>
      </c>
      <c r="I511" s="191" t="s">
        <v>1316</v>
      </c>
      <c r="J511" s="192">
        <v>5017.01</v>
      </c>
    </row>
    <row r="512" spans="1:10" ht="14.4" thickTop="1" x14ac:dyDescent="0.25">
      <c r="A512" s="179"/>
      <c r="B512" s="179"/>
      <c r="C512" s="179"/>
      <c r="D512" s="179"/>
      <c r="E512" s="179"/>
      <c r="F512" s="179"/>
      <c r="G512" s="179"/>
      <c r="H512" s="179"/>
      <c r="I512" s="179"/>
      <c r="J512" s="179"/>
    </row>
    <row r="513" spans="1:10" x14ac:dyDescent="0.25">
      <c r="A513" s="168" t="s">
        <v>161</v>
      </c>
      <c r="B513" s="170" t="s">
        <v>3</v>
      </c>
      <c r="C513" s="168" t="s">
        <v>4</v>
      </c>
      <c r="D513" s="168" t="s">
        <v>5</v>
      </c>
      <c r="E513" s="161" t="s">
        <v>1291</v>
      </c>
      <c r="F513" s="161"/>
      <c r="G513" s="169" t="s">
        <v>6</v>
      </c>
      <c r="H513" s="170" t="s">
        <v>7</v>
      </c>
      <c r="I513" s="170" t="s">
        <v>8</v>
      </c>
      <c r="J513" s="170" t="s">
        <v>10</v>
      </c>
    </row>
    <row r="514" spans="1:10" ht="39.6" x14ac:dyDescent="0.25">
      <c r="A514" s="174" t="s">
        <v>1292</v>
      </c>
      <c r="B514" s="176" t="s">
        <v>162</v>
      </c>
      <c r="C514" s="174" t="s">
        <v>36</v>
      </c>
      <c r="D514" s="174" t="s">
        <v>163</v>
      </c>
      <c r="E514" s="162" t="s">
        <v>1531</v>
      </c>
      <c r="F514" s="162"/>
      <c r="G514" s="175" t="s">
        <v>93</v>
      </c>
      <c r="H514" s="178">
        <v>1</v>
      </c>
      <c r="I514" s="177">
        <v>9.42</v>
      </c>
      <c r="J514" s="177">
        <v>9.42</v>
      </c>
    </row>
    <row r="515" spans="1:10" ht="26.4" x14ac:dyDescent="0.25">
      <c r="A515" s="180" t="s">
        <v>1294</v>
      </c>
      <c r="B515" s="182" t="s">
        <v>1534</v>
      </c>
      <c r="C515" s="180" t="s">
        <v>36</v>
      </c>
      <c r="D515" s="180" t="s">
        <v>1535</v>
      </c>
      <c r="E515" s="163" t="s">
        <v>1297</v>
      </c>
      <c r="F515" s="163"/>
      <c r="G515" s="181" t="s">
        <v>1298</v>
      </c>
      <c r="H515" s="184">
        <v>1.52E-2</v>
      </c>
      <c r="I515" s="183">
        <v>29.76</v>
      </c>
      <c r="J515" s="183">
        <v>0.45</v>
      </c>
    </row>
    <row r="516" spans="1:10" ht="26.4" x14ac:dyDescent="0.25">
      <c r="A516" s="180" t="s">
        <v>1294</v>
      </c>
      <c r="B516" s="182" t="s">
        <v>1532</v>
      </c>
      <c r="C516" s="180" t="s">
        <v>36</v>
      </c>
      <c r="D516" s="180" t="s">
        <v>1533</v>
      </c>
      <c r="E516" s="163" t="s">
        <v>1297</v>
      </c>
      <c r="F516" s="163"/>
      <c r="G516" s="181" t="s">
        <v>1298</v>
      </c>
      <c r="H516" s="184">
        <v>2.5000000000000001E-3</v>
      </c>
      <c r="I516" s="183">
        <v>25.16</v>
      </c>
      <c r="J516" s="183">
        <v>0.06</v>
      </c>
    </row>
    <row r="517" spans="1:10" ht="26.4" x14ac:dyDescent="0.25">
      <c r="A517" s="180" t="s">
        <v>1294</v>
      </c>
      <c r="B517" s="182" t="s">
        <v>1620</v>
      </c>
      <c r="C517" s="180" t="s">
        <v>36</v>
      </c>
      <c r="D517" s="180" t="s">
        <v>1621</v>
      </c>
      <c r="E517" s="163" t="s">
        <v>1531</v>
      </c>
      <c r="F517" s="163"/>
      <c r="G517" s="181" t="s">
        <v>93</v>
      </c>
      <c r="H517" s="184">
        <v>1</v>
      </c>
      <c r="I517" s="183">
        <v>8.4600000000000009</v>
      </c>
      <c r="J517" s="183">
        <v>8.4600000000000009</v>
      </c>
    </row>
    <row r="518" spans="1:10" ht="26.4" x14ac:dyDescent="0.25">
      <c r="A518" s="185" t="s">
        <v>1303</v>
      </c>
      <c r="B518" s="187" t="s">
        <v>1538</v>
      </c>
      <c r="C518" s="185" t="s">
        <v>36</v>
      </c>
      <c r="D518" s="185" t="s">
        <v>1539</v>
      </c>
      <c r="E518" s="164" t="s">
        <v>1307</v>
      </c>
      <c r="F518" s="164"/>
      <c r="G518" s="186" t="s">
        <v>93</v>
      </c>
      <c r="H518" s="189">
        <v>2.5000000000000001E-2</v>
      </c>
      <c r="I518" s="188">
        <v>17.5</v>
      </c>
      <c r="J518" s="188">
        <v>0.43</v>
      </c>
    </row>
    <row r="519" spans="1:10" ht="26.4" x14ac:dyDescent="0.25">
      <c r="A519" s="185" t="s">
        <v>1303</v>
      </c>
      <c r="B519" s="187" t="s">
        <v>1536</v>
      </c>
      <c r="C519" s="185" t="s">
        <v>36</v>
      </c>
      <c r="D519" s="185" t="s">
        <v>1537</v>
      </c>
      <c r="E519" s="164" t="s">
        <v>1307</v>
      </c>
      <c r="F519" s="164"/>
      <c r="G519" s="186" t="s">
        <v>38</v>
      </c>
      <c r="H519" s="189">
        <v>0.113</v>
      </c>
      <c r="I519" s="188">
        <v>0.22</v>
      </c>
      <c r="J519" s="188">
        <v>0.02</v>
      </c>
    </row>
    <row r="520" spans="1:10" x14ac:dyDescent="0.25">
      <c r="A520" s="196"/>
      <c r="B520" s="196"/>
      <c r="C520" s="196"/>
      <c r="D520" s="196"/>
      <c r="E520" s="196" t="s">
        <v>1309</v>
      </c>
      <c r="F520" s="197">
        <v>0.18</v>
      </c>
      <c r="G520" s="196" t="s">
        <v>1310</v>
      </c>
      <c r="H520" s="197">
        <v>0.22</v>
      </c>
      <c r="I520" s="196" t="s">
        <v>1311</v>
      </c>
      <c r="J520" s="197">
        <v>0.4</v>
      </c>
    </row>
    <row r="521" spans="1:10" x14ac:dyDescent="0.25">
      <c r="A521" s="196"/>
      <c r="B521" s="196"/>
      <c r="C521" s="196"/>
      <c r="D521" s="196"/>
      <c r="E521" s="196" t="s">
        <v>1312</v>
      </c>
      <c r="F521" s="197">
        <v>1.93</v>
      </c>
      <c r="G521" s="196"/>
      <c r="H521" s="165" t="s">
        <v>1313</v>
      </c>
      <c r="I521" s="165"/>
      <c r="J521" s="197">
        <v>11.35</v>
      </c>
    </row>
    <row r="522" spans="1:10" ht="14.4" thickBot="1" x14ac:dyDescent="0.3">
      <c r="A522" s="191"/>
      <c r="B522" s="191"/>
      <c r="C522" s="191"/>
      <c r="D522" s="191"/>
      <c r="E522" s="191"/>
      <c r="F522" s="191"/>
      <c r="G522" s="191" t="s">
        <v>1314</v>
      </c>
      <c r="H522" s="193" t="s">
        <v>1622</v>
      </c>
      <c r="I522" s="191" t="s">
        <v>1316</v>
      </c>
      <c r="J522" s="192">
        <v>1060.0899999999999</v>
      </c>
    </row>
    <row r="523" spans="1:10" ht="14.4" thickTop="1" x14ac:dyDescent="0.25">
      <c r="A523" s="179"/>
      <c r="B523" s="179"/>
      <c r="C523" s="179"/>
      <c r="D523" s="179"/>
      <c r="E523" s="179"/>
      <c r="F523" s="179"/>
      <c r="G523" s="179"/>
      <c r="H523" s="179"/>
      <c r="I523" s="179"/>
      <c r="J523" s="179"/>
    </row>
    <row r="524" spans="1:10" x14ac:dyDescent="0.25">
      <c r="A524" s="168" t="s">
        <v>164</v>
      </c>
      <c r="B524" s="170" t="s">
        <v>3</v>
      </c>
      <c r="C524" s="168" t="s">
        <v>4</v>
      </c>
      <c r="D524" s="168" t="s">
        <v>5</v>
      </c>
      <c r="E524" s="161" t="s">
        <v>1291</v>
      </c>
      <c r="F524" s="161"/>
      <c r="G524" s="169" t="s">
        <v>6</v>
      </c>
      <c r="H524" s="170" t="s">
        <v>7</v>
      </c>
      <c r="I524" s="170" t="s">
        <v>8</v>
      </c>
      <c r="J524" s="170" t="s">
        <v>10</v>
      </c>
    </row>
    <row r="525" spans="1:10" ht="39.6" x14ac:dyDescent="0.25">
      <c r="A525" s="174" t="s">
        <v>1292</v>
      </c>
      <c r="B525" s="176" t="s">
        <v>141</v>
      </c>
      <c r="C525" s="174" t="s">
        <v>36</v>
      </c>
      <c r="D525" s="174" t="s">
        <v>142</v>
      </c>
      <c r="E525" s="162" t="s">
        <v>1531</v>
      </c>
      <c r="F525" s="162"/>
      <c r="G525" s="175" t="s">
        <v>93</v>
      </c>
      <c r="H525" s="178">
        <v>1</v>
      </c>
      <c r="I525" s="177">
        <v>13.76</v>
      </c>
      <c r="J525" s="177">
        <v>13.76</v>
      </c>
    </row>
    <row r="526" spans="1:10" ht="26.4" x14ac:dyDescent="0.25">
      <c r="A526" s="180" t="s">
        <v>1294</v>
      </c>
      <c r="B526" s="182" t="s">
        <v>1534</v>
      </c>
      <c r="C526" s="180" t="s">
        <v>36</v>
      </c>
      <c r="D526" s="180" t="s">
        <v>1535</v>
      </c>
      <c r="E526" s="163" t="s">
        <v>1297</v>
      </c>
      <c r="F526" s="163"/>
      <c r="G526" s="181" t="s">
        <v>1298</v>
      </c>
      <c r="H526" s="184">
        <v>0.1069</v>
      </c>
      <c r="I526" s="183">
        <v>29.76</v>
      </c>
      <c r="J526" s="183">
        <v>3.18</v>
      </c>
    </row>
    <row r="527" spans="1:10" ht="26.4" x14ac:dyDescent="0.25">
      <c r="A527" s="180" t="s">
        <v>1294</v>
      </c>
      <c r="B527" s="182" t="s">
        <v>1532</v>
      </c>
      <c r="C527" s="180" t="s">
        <v>36</v>
      </c>
      <c r="D527" s="180" t="s">
        <v>1533</v>
      </c>
      <c r="E527" s="163" t="s">
        <v>1297</v>
      </c>
      <c r="F527" s="163"/>
      <c r="G527" s="181" t="s">
        <v>1298</v>
      </c>
      <c r="H527" s="184">
        <v>1.7500000000000002E-2</v>
      </c>
      <c r="I527" s="183">
        <v>25.16</v>
      </c>
      <c r="J527" s="183">
        <v>0.44</v>
      </c>
    </row>
    <row r="528" spans="1:10" ht="26.4" x14ac:dyDescent="0.25">
      <c r="A528" s="180" t="s">
        <v>1294</v>
      </c>
      <c r="B528" s="182" t="s">
        <v>1529</v>
      </c>
      <c r="C528" s="180" t="s">
        <v>36</v>
      </c>
      <c r="D528" s="180" t="s">
        <v>1530</v>
      </c>
      <c r="E528" s="163" t="s">
        <v>1531</v>
      </c>
      <c r="F528" s="163"/>
      <c r="G528" s="181" t="s">
        <v>93</v>
      </c>
      <c r="H528" s="184">
        <v>1</v>
      </c>
      <c r="I528" s="183">
        <v>9.4499999999999993</v>
      </c>
      <c r="J528" s="183">
        <v>9.4499999999999993</v>
      </c>
    </row>
    <row r="529" spans="1:10" ht="26.4" x14ac:dyDescent="0.25">
      <c r="A529" s="185" t="s">
        <v>1303</v>
      </c>
      <c r="B529" s="187" t="s">
        <v>1536</v>
      </c>
      <c r="C529" s="185" t="s">
        <v>36</v>
      </c>
      <c r="D529" s="185" t="s">
        <v>1537</v>
      </c>
      <c r="E529" s="164" t="s">
        <v>1307</v>
      </c>
      <c r="F529" s="164"/>
      <c r="G529" s="186" t="s">
        <v>38</v>
      </c>
      <c r="H529" s="189">
        <v>1.19</v>
      </c>
      <c r="I529" s="188">
        <v>0.22</v>
      </c>
      <c r="J529" s="188">
        <v>0.26</v>
      </c>
    </row>
    <row r="530" spans="1:10" ht="26.4" x14ac:dyDescent="0.25">
      <c r="A530" s="185" t="s">
        <v>1303</v>
      </c>
      <c r="B530" s="187" t="s">
        <v>1538</v>
      </c>
      <c r="C530" s="185" t="s">
        <v>36</v>
      </c>
      <c r="D530" s="185" t="s">
        <v>1539</v>
      </c>
      <c r="E530" s="164" t="s">
        <v>1307</v>
      </c>
      <c r="F530" s="164"/>
      <c r="G530" s="186" t="s">
        <v>93</v>
      </c>
      <c r="H530" s="189">
        <v>2.5000000000000001E-2</v>
      </c>
      <c r="I530" s="188">
        <v>17.5</v>
      </c>
      <c r="J530" s="188">
        <v>0.43</v>
      </c>
    </row>
    <row r="531" spans="1:10" x14ac:dyDescent="0.25">
      <c r="A531" s="196"/>
      <c r="B531" s="196"/>
      <c r="C531" s="196"/>
      <c r="D531" s="196"/>
      <c r="E531" s="196" t="s">
        <v>1309</v>
      </c>
      <c r="F531" s="197">
        <v>1.97</v>
      </c>
      <c r="G531" s="196" t="s">
        <v>1310</v>
      </c>
      <c r="H531" s="197">
        <v>2.2599999999999998</v>
      </c>
      <c r="I531" s="196" t="s">
        <v>1311</v>
      </c>
      <c r="J531" s="197">
        <v>4.2300000000000004</v>
      </c>
    </row>
    <row r="532" spans="1:10" x14ac:dyDescent="0.25">
      <c r="A532" s="196"/>
      <c r="B532" s="196"/>
      <c r="C532" s="196"/>
      <c r="D532" s="196"/>
      <c r="E532" s="196" t="s">
        <v>1312</v>
      </c>
      <c r="F532" s="197">
        <v>2.82</v>
      </c>
      <c r="G532" s="196"/>
      <c r="H532" s="165" t="s">
        <v>1313</v>
      </c>
      <c r="I532" s="165"/>
      <c r="J532" s="197">
        <v>16.579999999999998</v>
      </c>
    </row>
    <row r="533" spans="1:10" ht="14.4" thickBot="1" x14ac:dyDescent="0.3">
      <c r="A533" s="191"/>
      <c r="B533" s="191"/>
      <c r="C533" s="191"/>
      <c r="D533" s="191"/>
      <c r="E533" s="191"/>
      <c r="F533" s="191"/>
      <c r="G533" s="191" t="s">
        <v>1314</v>
      </c>
      <c r="H533" s="193" t="s">
        <v>1623</v>
      </c>
      <c r="I533" s="191" t="s">
        <v>1316</v>
      </c>
      <c r="J533" s="192">
        <v>8608.33</v>
      </c>
    </row>
    <row r="534" spans="1:10" ht="14.4" thickTop="1" x14ac:dyDescent="0.25">
      <c r="A534" s="179"/>
      <c r="B534" s="179"/>
      <c r="C534" s="179"/>
      <c r="D534" s="179"/>
      <c r="E534" s="179"/>
      <c r="F534" s="179"/>
      <c r="G534" s="179"/>
      <c r="H534" s="179"/>
      <c r="I534" s="179"/>
      <c r="J534" s="179"/>
    </row>
    <row r="535" spans="1:10" x14ac:dyDescent="0.25">
      <c r="A535" s="168" t="s">
        <v>165</v>
      </c>
      <c r="B535" s="170" t="s">
        <v>3</v>
      </c>
      <c r="C535" s="168" t="s">
        <v>4</v>
      </c>
      <c r="D535" s="168" t="s">
        <v>5</v>
      </c>
      <c r="E535" s="161" t="s">
        <v>1291</v>
      </c>
      <c r="F535" s="161"/>
      <c r="G535" s="169" t="s">
        <v>6</v>
      </c>
      <c r="H535" s="170" t="s">
        <v>7</v>
      </c>
      <c r="I535" s="170" t="s">
        <v>8</v>
      </c>
      <c r="J535" s="170" t="s">
        <v>10</v>
      </c>
    </row>
    <row r="536" spans="1:10" ht="39.6" x14ac:dyDescent="0.25">
      <c r="A536" s="174" t="s">
        <v>1292</v>
      </c>
      <c r="B536" s="176" t="s">
        <v>166</v>
      </c>
      <c r="C536" s="174" t="s">
        <v>20</v>
      </c>
      <c r="D536" s="174" t="s">
        <v>167</v>
      </c>
      <c r="E536" s="162" t="s">
        <v>1293</v>
      </c>
      <c r="F536" s="162"/>
      <c r="G536" s="175" t="s">
        <v>51</v>
      </c>
      <c r="H536" s="178">
        <v>1</v>
      </c>
      <c r="I536" s="177">
        <v>705.03</v>
      </c>
      <c r="J536" s="177">
        <v>705.03</v>
      </c>
    </row>
    <row r="537" spans="1:10" ht="26.4" x14ac:dyDescent="0.25">
      <c r="A537" s="180" t="s">
        <v>1294</v>
      </c>
      <c r="B537" s="182" t="s">
        <v>1556</v>
      </c>
      <c r="C537" s="180" t="s">
        <v>36</v>
      </c>
      <c r="D537" s="180" t="s">
        <v>1557</v>
      </c>
      <c r="E537" s="163" t="s">
        <v>1443</v>
      </c>
      <c r="F537" s="163"/>
      <c r="G537" s="181" t="s">
        <v>1447</v>
      </c>
      <c r="H537" s="184">
        <v>0.12</v>
      </c>
      <c r="I537" s="183">
        <v>1.44</v>
      </c>
      <c r="J537" s="183">
        <v>0.17</v>
      </c>
    </row>
    <row r="538" spans="1:10" ht="26.4" x14ac:dyDescent="0.25">
      <c r="A538" s="180" t="s">
        <v>1294</v>
      </c>
      <c r="B538" s="182" t="s">
        <v>1558</v>
      </c>
      <c r="C538" s="180" t="s">
        <v>36</v>
      </c>
      <c r="D538" s="180" t="s">
        <v>1559</v>
      </c>
      <c r="E538" s="163" t="s">
        <v>1443</v>
      </c>
      <c r="F538" s="163"/>
      <c r="G538" s="181" t="s">
        <v>1444</v>
      </c>
      <c r="H538" s="184">
        <v>0.13100000000000001</v>
      </c>
      <c r="I538" s="183">
        <v>0.56000000000000005</v>
      </c>
      <c r="J538" s="183">
        <v>7.0000000000000007E-2</v>
      </c>
    </row>
    <row r="539" spans="1:10" ht="26.4" x14ac:dyDescent="0.25">
      <c r="A539" s="180" t="s">
        <v>1294</v>
      </c>
      <c r="B539" s="182" t="s">
        <v>1301</v>
      </c>
      <c r="C539" s="180" t="s">
        <v>36</v>
      </c>
      <c r="D539" s="180" t="s">
        <v>1302</v>
      </c>
      <c r="E539" s="163" t="s">
        <v>1297</v>
      </c>
      <c r="F539" s="163"/>
      <c r="G539" s="181" t="s">
        <v>1298</v>
      </c>
      <c r="H539" s="184">
        <v>0.82599999999999996</v>
      </c>
      <c r="I539" s="183">
        <v>24.25</v>
      </c>
      <c r="J539" s="183">
        <v>20.03</v>
      </c>
    </row>
    <row r="540" spans="1:10" ht="26.4" x14ac:dyDescent="0.25">
      <c r="A540" s="180" t="s">
        <v>1294</v>
      </c>
      <c r="B540" s="182" t="s">
        <v>1335</v>
      </c>
      <c r="C540" s="180" t="s">
        <v>36</v>
      </c>
      <c r="D540" s="180" t="s">
        <v>1336</v>
      </c>
      <c r="E540" s="163" t="s">
        <v>1297</v>
      </c>
      <c r="F540" s="163"/>
      <c r="G540" s="181" t="s">
        <v>1298</v>
      </c>
      <c r="H540" s="184">
        <v>0.125</v>
      </c>
      <c r="I540" s="183">
        <v>29.38</v>
      </c>
      <c r="J540" s="183">
        <v>3.67</v>
      </c>
    </row>
    <row r="541" spans="1:10" ht="26.4" x14ac:dyDescent="0.25">
      <c r="A541" s="180" t="s">
        <v>1294</v>
      </c>
      <c r="B541" s="182" t="s">
        <v>1510</v>
      </c>
      <c r="C541" s="180" t="s">
        <v>36</v>
      </c>
      <c r="D541" s="180" t="s">
        <v>1511</v>
      </c>
      <c r="E541" s="163" t="s">
        <v>1297</v>
      </c>
      <c r="F541" s="163"/>
      <c r="G541" s="181" t="s">
        <v>1298</v>
      </c>
      <c r="H541" s="184">
        <v>0.753</v>
      </c>
      <c r="I541" s="183">
        <v>29.98</v>
      </c>
      <c r="J541" s="183">
        <v>22.57</v>
      </c>
    </row>
    <row r="542" spans="1:10" ht="39.6" x14ac:dyDescent="0.25">
      <c r="A542" s="185" t="s">
        <v>1303</v>
      </c>
      <c r="B542" s="187" t="s">
        <v>1560</v>
      </c>
      <c r="C542" s="185" t="s">
        <v>36</v>
      </c>
      <c r="D542" s="185" t="s">
        <v>1561</v>
      </c>
      <c r="E542" s="164" t="s">
        <v>1307</v>
      </c>
      <c r="F542" s="164"/>
      <c r="G542" s="186" t="s">
        <v>51</v>
      </c>
      <c r="H542" s="189">
        <v>1.103</v>
      </c>
      <c r="I542" s="188">
        <v>597.03</v>
      </c>
      <c r="J542" s="188">
        <v>658.52</v>
      </c>
    </row>
    <row r="543" spans="1:10" x14ac:dyDescent="0.25">
      <c r="A543" s="196"/>
      <c r="B543" s="196"/>
      <c r="C543" s="196"/>
      <c r="D543" s="196"/>
      <c r="E543" s="196" t="s">
        <v>1309</v>
      </c>
      <c r="F543" s="197">
        <v>16.100000000000001</v>
      </c>
      <c r="G543" s="196" t="s">
        <v>1310</v>
      </c>
      <c r="H543" s="197">
        <v>18.329999999999998</v>
      </c>
      <c r="I543" s="196" t="s">
        <v>1311</v>
      </c>
      <c r="J543" s="197">
        <v>34.43</v>
      </c>
    </row>
    <row r="544" spans="1:10" x14ac:dyDescent="0.25">
      <c r="A544" s="196"/>
      <c r="B544" s="196"/>
      <c r="C544" s="196"/>
      <c r="D544" s="196"/>
      <c r="E544" s="196" t="s">
        <v>1312</v>
      </c>
      <c r="F544" s="197">
        <v>144.53</v>
      </c>
      <c r="G544" s="196"/>
      <c r="H544" s="165" t="s">
        <v>1313</v>
      </c>
      <c r="I544" s="165"/>
      <c r="J544" s="197">
        <v>849.56</v>
      </c>
    </row>
    <row r="545" spans="1:10" ht="14.4" thickBot="1" x14ac:dyDescent="0.3">
      <c r="A545" s="191"/>
      <c r="B545" s="191"/>
      <c r="C545" s="191"/>
      <c r="D545" s="191"/>
      <c r="E545" s="191"/>
      <c r="F545" s="191"/>
      <c r="G545" s="191" t="s">
        <v>1314</v>
      </c>
      <c r="H545" s="193" t="s">
        <v>1624</v>
      </c>
      <c r="I545" s="191" t="s">
        <v>1316</v>
      </c>
      <c r="J545" s="192">
        <v>31348.76</v>
      </c>
    </row>
    <row r="546" spans="1:10" ht="14.4" thickTop="1" x14ac:dyDescent="0.25">
      <c r="A546" s="179"/>
      <c r="B546" s="179"/>
      <c r="C546" s="179"/>
      <c r="D546" s="179"/>
      <c r="E546" s="179"/>
      <c r="F546" s="179"/>
      <c r="G546" s="179"/>
      <c r="H546" s="179"/>
      <c r="I546" s="179"/>
      <c r="J546" s="179"/>
    </row>
    <row r="547" spans="1:10" x14ac:dyDescent="0.25">
      <c r="A547" s="168" t="s">
        <v>168</v>
      </c>
      <c r="B547" s="170" t="s">
        <v>3</v>
      </c>
      <c r="C547" s="168" t="s">
        <v>4</v>
      </c>
      <c r="D547" s="168" t="s">
        <v>5</v>
      </c>
      <c r="E547" s="161" t="s">
        <v>1291</v>
      </c>
      <c r="F547" s="161"/>
      <c r="G547" s="169" t="s">
        <v>6</v>
      </c>
      <c r="H547" s="170" t="s">
        <v>7</v>
      </c>
      <c r="I547" s="170" t="s">
        <v>8</v>
      </c>
      <c r="J547" s="170" t="s">
        <v>10</v>
      </c>
    </row>
    <row r="548" spans="1:10" x14ac:dyDescent="0.25">
      <c r="A548" s="174" t="s">
        <v>1292</v>
      </c>
      <c r="B548" s="176" t="s">
        <v>122</v>
      </c>
      <c r="C548" s="174" t="s">
        <v>20</v>
      </c>
      <c r="D548" s="174" t="s">
        <v>123</v>
      </c>
      <c r="E548" s="162" t="s">
        <v>1293</v>
      </c>
      <c r="F548" s="162"/>
      <c r="G548" s="175" t="s">
        <v>51</v>
      </c>
      <c r="H548" s="178">
        <v>1</v>
      </c>
      <c r="I548" s="177">
        <v>104.01</v>
      </c>
      <c r="J548" s="177">
        <v>104.01</v>
      </c>
    </row>
    <row r="549" spans="1:10" ht="26.4" x14ac:dyDescent="0.25">
      <c r="A549" s="180" t="s">
        <v>1294</v>
      </c>
      <c r="B549" s="182" t="s">
        <v>1585</v>
      </c>
      <c r="C549" s="180" t="s">
        <v>36</v>
      </c>
      <c r="D549" s="180" t="s">
        <v>1586</v>
      </c>
      <c r="E549" s="163" t="s">
        <v>1293</v>
      </c>
      <c r="F549" s="163"/>
      <c r="G549" s="181" t="s">
        <v>1298</v>
      </c>
      <c r="H549" s="184">
        <v>8.9999999999999993E-3</v>
      </c>
      <c r="I549" s="183">
        <v>129.66999999999999</v>
      </c>
      <c r="J549" s="183">
        <v>1.1599999999999999</v>
      </c>
    </row>
    <row r="550" spans="1:10" ht="26.4" x14ac:dyDescent="0.25">
      <c r="A550" s="180" t="s">
        <v>1294</v>
      </c>
      <c r="B550" s="182" t="s">
        <v>1587</v>
      </c>
      <c r="C550" s="180" t="s">
        <v>36</v>
      </c>
      <c r="D550" s="180" t="s">
        <v>1588</v>
      </c>
      <c r="E550" s="163" t="s">
        <v>1297</v>
      </c>
      <c r="F550" s="163"/>
      <c r="G550" s="181" t="s">
        <v>1298</v>
      </c>
      <c r="H550" s="184">
        <v>3.9E-2</v>
      </c>
      <c r="I550" s="183">
        <v>48.38</v>
      </c>
      <c r="J550" s="183">
        <v>1.88</v>
      </c>
    </row>
    <row r="551" spans="1:10" ht="26.4" x14ac:dyDescent="0.25">
      <c r="A551" s="185" t="s">
        <v>1303</v>
      </c>
      <c r="B551" s="187" t="s">
        <v>1589</v>
      </c>
      <c r="C551" s="185" t="s">
        <v>1590</v>
      </c>
      <c r="D551" s="185" t="s">
        <v>1591</v>
      </c>
      <c r="E551" s="164" t="s">
        <v>1307</v>
      </c>
      <c r="F551" s="164"/>
      <c r="G551" s="186" t="s">
        <v>38</v>
      </c>
      <c r="H551" s="189">
        <v>1</v>
      </c>
      <c r="I551" s="188">
        <v>100.97</v>
      </c>
      <c r="J551" s="188">
        <v>100.97</v>
      </c>
    </row>
    <row r="552" spans="1:10" x14ac:dyDescent="0.25">
      <c r="A552" s="196"/>
      <c r="B552" s="196"/>
      <c r="C552" s="196"/>
      <c r="D552" s="196"/>
      <c r="E552" s="196" t="s">
        <v>1309</v>
      </c>
      <c r="F552" s="197">
        <v>1.3</v>
      </c>
      <c r="G552" s="196" t="s">
        <v>1310</v>
      </c>
      <c r="H552" s="197">
        <v>1.48</v>
      </c>
      <c r="I552" s="196" t="s">
        <v>1311</v>
      </c>
      <c r="J552" s="197">
        <v>2.78</v>
      </c>
    </row>
    <row r="553" spans="1:10" x14ac:dyDescent="0.25">
      <c r="A553" s="196"/>
      <c r="B553" s="196"/>
      <c r="C553" s="196"/>
      <c r="D553" s="196"/>
      <c r="E553" s="196" t="s">
        <v>1312</v>
      </c>
      <c r="F553" s="197">
        <v>21.32</v>
      </c>
      <c r="G553" s="196"/>
      <c r="H553" s="165" t="s">
        <v>1313</v>
      </c>
      <c r="I553" s="165"/>
      <c r="J553" s="197">
        <v>125.33</v>
      </c>
    </row>
    <row r="554" spans="1:10" ht="14.4" thickBot="1" x14ac:dyDescent="0.3">
      <c r="A554" s="191"/>
      <c r="B554" s="191"/>
      <c r="C554" s="191"/>
      <c r="D554" s="191"/>
      <c r="E554" s="191"/>
      <c r="F554" s="191"/>
      <c r="G554" s="191" t="s">
        <v>1314</v>
      </c>
      <c r="H554" s="193" t="s">
        <v>1624</v>
      </c>
      <c r="I554" s="191" t="s">
        <v>1316</v>
      </c>
      <c r="J554" s="192">
        <v>4624.67</v>
      </c>
    </row>
    <row r="555" spans="1:10" ht="14.4" thickTop="1" x14ac:dyDescent="0.25">
      <c r="A555" s="179"/>
      <c r="B555" s="179"/>
      <c r="C555" s="179"/>
      <c r="D555" s="179"/>
      <c r="E555" s="179"/>
      <c r="F555" s="179"/>
      <c r="G555" s="179"/>
      <c r="H555" s="179"/>
      <c r="I555" s="179"/>
      <c r="J555" s="179"/>
    </row>
    <row r="556" spans="1:10" x14ac:dyDescent="0.25">
      <c r="A556" s="171" t="s">
        <v>169</v>
      </c>
      <c r="B556" s="171"/>
      <c r="C556" s="171"/>
      <c r="D556" s="171" t="s">
        <v>170</v>
      </c>
      <c r="E556" s="171"/>
      <c r="F556" s="160"/>
      <c r="G556" s="160"/>
      <c r="H556" s="172"/>
      <c r="I556" s="171"/>
      <c r="J556" s="173">
        <v>187271.8</v>
      </c>
    </row>
    <row r="557" spans="1:10" x14ac:dyDescent="0.25">
      <c r="A557" s="168" t="s">
        <v>171</v>
      </c>
      <c r="B557" s="170" t="s">
        <v>3</v>
      </c>
      <c r="C557" s="168" t="s">
        <v>4</v>
      </c>
      <c r="D557" s="168" t="s">
        <v>5</v>
      </c>
      <c r="E557" s="161" t="s">
        <v>1291</v>
      </c>
      <c r="F557" s="161"/>
      <c r="G557" s="169" t="s">
        <v>6</v>
      </c>
      <c r="H557" s="170" t="s">
        <v>7</v>
      </c>
      <c r="I557" s="170" t="s">
        <v>8</v>
      </c>
      <c r="J557" s="170" t="s">
        <v>10</v>
      </c>
    </row>
    <row r="558" spans="1:10" ht="39.6" x14ac:dyDescent="0.25">
      <c r="A558" s="174" t="s">
        <v>1292</v>
      </c>
      <c r="B558" s="176" t="s">
        <v>172</v>
      </c>
      <c r="C558" s="174" t="s">
        <v>36</v>
      </c>
      <c r="D558" s="174" t="s">
        <v>173</v>
      </c>
      <c r="E558" s="162" t="s">
        <v>1592</v>
      </c>
      <c r="F558" s="162"/>
      <c r="G558" s="175" t="s">
        <v>26</v>
      </c>
      <c r="H558" s="178">
        <v>1</v>
      </c>
      <c r="I558" s="177">
        <v>85.6</v>
      </c>
      <c r="J558" s="177">
        <v>85.6</v>
      </c>
    </row>
    <row r="559" spans="1:10" ht="26.4" x14ac:dyDescent="0.25">
      <c r="A559" s="180" t="s">
        <v>1294</v>
      </c>
      <c r="B559" s="182" t="s">
        <v>1625</v>
      </c>
      <c r="C559" s="180" t="s">
        <v>36</v>
      </c>
      <c r="D559" s="180" t="s">
        <v>1626</v>
      </c>
      <c r="E559" s="163" t="s">
        <v>1592</v>
      </c>
      <c r="F559" s="163"/>
      <c r="G559" s="181" t="s">
        <v>26</v>
      </c>
      <c r="H559" s="184">
        <v>0.245</v>
      </c>
      <c r="I559" s="183">
        <v>44.95</v>
      </c>
      <c r="J559" s="183">
        <v>11.01</v>
      </c>
    </row>
    <row r="560" spans="1:10" ht="26.4" x14ac:dyDescent="0.25">
      <c r="A560" s="180" t="s">
        <v>1294</v>
      </c>
      <c r="B560" s="182" t="s">
        <v>1333</v>
      </c>
      <c r="C560" s="180" t="s">
        <v>36</v>
      </c>
      <c r="D560" s="180" t="s">
        <v>1334</v>
      </c>
      <c r="E560" s="163" t="s">
        <v>1297</v>
      </c>
      <c r="F560" s="163"/>
      <c r="G560" s="181" t="s">
        <v>1298</v>
      </c>
      <c r="H560" s="184">
        <v>0.186</v>
      </c>
      <c r="I560" s="183">
        <v>24.84</v>
      </c>
      <c r="J560" s="183">
        <v>4.62</v>
      </c>
    </row>
    <row r="561" spans="1:10" ht="26.4" x14ac:dyDescent="0.25">
      <c r="A561" s="180" t="s">
        <v>1294</v>
      </c>
      <c r="B561" s="182" t="s">
        <v>1335</v>
      </c>
      <c r="C561" s="180" t="s">
        <v>36</v>
      </c>
      <c r="D561" s="180" t="s">
        <v>1336</v>
      </c>
      <c r="E561" s="163" t="s">
        <v>1297</v>
      </c>
      <c r="F561" s="163"/>
      <c r="G561" s="181" t="s">
        <v>1298</v>
      </c>
      <c r="H561" s="184">
        <v>1.016</v>
      </c>
      <c r="I561" s="183">
        <v>29.38</v>
      </c>
      <c r="J561" s="183">
        <v>29.85</v>
      </c>
    </row>
    <row r="562" spans="1:10" ht="26.4" x14ac:dyDescent="0.25">
      <c r="A562" s="185" t="s">
        <v>1303</v>
      </c>
      <c r="B562" s="187" t="s">
        <v>1627</v>
      </c>
      <c r="C562" s="185" t="s">
        <v>36</v>
      </c>
      <c r="D562" s="185" t="s">
        <v>1628</v>
      </c>
      <c r="E562" s="164" t="s">
        <v>1307</v>
      </c>
      <c r="F562" s="164"/>
      <c r="G562" s="186" t="s">
        <v>77</v>
      </c>
      <c r="H562" s="189">
        <v>3.7999999999999999E-2</v>
      </c>
      <c r="I562" s="188">
        <v>133.03</v>
      </c>
      <c r="J562" s="188">
        <v>5.05</v>
      </c>
    </row>
    <row r="563" spans="1:10" ht="26.4" x14ac:dyDescent="0.25">
      <c r="A563" s="185" t="s">
        <v>1303</v>
      </c>
      <c r="B563" s="187" t="s">
        <v>1522</v>
      </c>
      <c r="C563" s="185" t="s">
        <v>36</v>
      </c>
      <c r="D563" s="185" t="s">
        <v>1523</v>
      </c>
      <c r="E563" s="164" t="s">
        <v>1307</v>
      </c>
      <c r="F563" s="164"/>
      <c r="G563" s="186" t="s">
        <v>1496</v>
      </c>
      <c r="H563" s="189">
        <v>0.01</v>
      </c>
      <c r="I563" s="188">
        <v>7.59</v>
      </c>
      <c r="J563" s="188">
        <v>7.0000000000000007E-2</v>
      </c>
    </row>
    <row r="564" spans="1:10" ht="39.6" x14ac:dyDescent="0.25">
      <c r="A564" s="185" t="s">
        <v>1303</v>
      </c>
      <c r="B564" s="187" t="s">
        <v>1629</v>
      </c>
      <c r="C564" s="185" t="s">
        <v>36</v>
      </c>
      <c r="D564" s="185" t="s">
        <v>1630</v>
      </c>
      <c r="E564" s="164" t="s">
        <v>1332</v>
      </c>
      <c r="F564" s="164"/>
      <c r="G564" s="186" t="s">
        <v>1599</v>
      </c>
      <c r="H564" s="189">
        <v>0.05</v>
      </c>
      <c r="I564" s="188">
        <v>700</v>
      </c>
      <c r="J564" s="188">
        <v>35</v>
      </c>
    </row>
    <row r="565" spans="1:10" x14ac:dyDescent="0.25">
      <c r="A565" s="196"/>
      <c r="B565" s="196"/>
      <c r="C565" s="196"/>
      <c r="D565" s="196"/>
      <c r="E565" s="196" t="s">
        <v>1309</v>
      </c>
      <c r="F565" s="197">
        <v>12.48</v>
      </c>
      <c r="G565" s="196" t="s">
        <v>1310</v>
      </c>
      <c r="H565" s="197">
        <v>14.22</v>
      </c>
      <c r="I565" s="196" t="s">
        <v>1311</v>
      </c>
      <c r="J565" s="197">
        <v>26.7</v>
      </c>
    </row>
    <row r="566" spans="1:10" x14ac:dyDescent="0.25">
      <c r="A566" s="196"/>
      <c r="B566" s="196"/>
      <c r="C566" s="196"/>
      <c r="D566" s="196"/>
      <c r="E566" s="196" t="s">
        <v>1312</v>
      </c>
      <c r="F566" s="197">
        <v>17.54</v>
      </c>
      <c r="G566" s="196"/>
      <c r="H566" s="165" t="s">
        <v>1313</v>
      </c>
      <c r="I566" s="165"/>
      <c r="J566" s="197">
        <v>103.14</v>
      </c>
    </row>
    <row r="567" spans="1:10" ht="14.4" thickBot="1" x14ac:dyDescent="0.3">
      <c r="A567" s="191"/>
      <c r="B567" s="191"/>
      <c r="C567" s="191"/>
      <c r="D567" s="191"/>
      <c r="E567" s="191"/>
      <c r="F567" s="191"/>
      <c r="G567" s="191" t="s">
        <v>1314</v>
      </c>
      <c r="H567" s="193" t="s">
        <v>1631</v>
      </c>
      <c r="I567" s="191" t="s">
        <v>1316</v>
      </c>
      <c r="J567" s="192">
        <v>6250.28</v>
      </c>
    </row>
    <row r="568" spans="1:10" ht="14.4" thickTop="1" x14ac:dyDescent="0.25">
      <c r="A568" s="179"/>
      <c r="B568" s="179"/>
      <c r="C568" s="179"/>
      <c r="D568" s="179"/>
      <c r="E568" s="179"/>
      <c r="F568" s="179"/>
      <c r="G568" s="179"/>
      <c r="H568" s="179"/>
      <c r="I568" s="179"/>
      <c r="J568" s="179"/>
    </row>
    <row r="569" spans="1:10" x14ac:dyDescent="0.25">
      <c r="A569" s="168" t="s">
        <v>174</v>
      </c>
      <c r="B569" s="170" t="s">
        <v>3</v>
      </c>
      <c r="C569" s="168" t="s">
        <v>4</v>
      </c>
      <c r="D569" s="168" t="s">
        <v>5</v>
      </c>
      <c r="E569" s="161" t="s">
        <v>1291</v>
      </c>
      <c r="F569" s="161"/>
      <c r="G569" s="169" t="s">
        <v>6</v>
      </c>
      <c r="H569" s="170" t="s">
        <v>7</v>
      </c>
      <c r="I569" s="170" t="s">
        <v>8</v>
      </c>
      <c r="J569" s="170" t="s">
        <v>10</v>
      </c>
    </row>
    <row r="570" spans="1:10" ht="26.4" x14ac:dyDescent="0.25">
      <c r="A570" s="174" t="s">
        <v>1292</v>
      </c>
      <c r="B570" s="176" t="s">
        <v>175</v>
      </c>
      <c r="C570" s="174" t="s">
        <v>36</v>
      </c>
      <c r="D570" s="174" t="s">
        <v>176</v>
      </c>
      <c r="E570" s="162" t="s">
        <v>1531</v>
      </c>
      <c r="F570" s="162"/>
      <c r="G570" s="175" t="s">
        <v>93</v>
      </c>
      <c r="H570" s="178">
        <v>1</v>
      </c>
      <c r="I570" s="177">
        <v>13.16</v>
      </c>
      <c r="J570" s="177">
        <v>13.16</v>
      </c>
    </row>
    <row r="571" spans="1:10" ht="26.4" x14ac:dyDescent="0.25">
      <c r="A571" s="180" t="s">
        <v>1294</v>
      </c>
      <c r="B571" s="182" t="s">
        <v>1532</v>
      </c>
      <c r="C571" s="180" t="s">
        <v>36</v>
      </c>
      <c r="D571" s="180" t="s">
        <v>1533</v>
      </c>
      <c r="E571" s="163" t="s">
        <v>1297</v>
      </c>
      <c r="F571" s="163"/>
      <c r="G571" s="181" t="s">
        <v>1298</v>
      </c>
      <c r="H571" s="184">
        <v>1.3599999999999999E-2</v>
      </c>
      <c r="I571" s="183">
        <v>25.16</v>
      </c>
      <c r="J571" s="183">
        <v>0.34</v>
      </c>
    </row>
    <row r="572" spans="1:10" ht="26.4" x14ac:dyDescent="0.25">
      <c r="A572" s="180" t="s">
        <v>1294</v>
      </c>
      <c r="B572" s="182" t="s">
        <v>1534</v>
      </c>
      <c r="C572" s="180" t="s">
        <v>36</v>
      </c>
      <c r="D572" s="180" t="s">
        <v>1535</v>
      </c>
      <c r="E572" s="163" t="s">
        <v>1297</v>
      </c>
      <c r="F572" s="163"/>
      <c r="G572" s="181" t="s">
        <v>1298</v>
      </c>
      <c r="H572" s="184">
        <v>8.3599999999999994E-2</v>
      </c>
      <c r="I572" s="183">
        <v>29.76</v>
      </c>
      <c r="J572" s="183">
        <v>2.48</v>
      </c>
    </row>
    <row r="573" spans="1:10" ht="26.4" x14ac:dyDescent="0.25">
      <c r="A573" s="180" t="s">
        <v>1294</v>
      </c>
      <c r="B573" s="182" t="s">
        <v>1529</v>
      </c>
      <c r="C573" s="180" t="s">
        <v>36</v>
      </c>
      <c r="D573" s="180" t="s">
        <v>1530</v>
      </c>
      <c r="E573" s="163" t="s">
        <v>1531</v>
      </c>
      <c r="F573" s="163"/>
      <c r="G573" s="181" t="s">
        <v>93</v>
      </c>
      <c r="H573" s="184">
        <v>1</v>
      </c>
      <c r="I573" s="183">
        <v>9.4499999999999993</v>
      </c>
      <c r="J573" s="183">
        <v>9.4499999999999993</v>
      </c>
    </row>
    <row r="574" spans="1:10" ht="26.4" x14ac:dyDescent="0.25">
      <c r="A574" s="185" t="s">
        <v>1303</v>
      </c>
      <c r="B574" s="187" t="s">
        <v>1538</v>
      </c>
      <c r="C574" s="185" t="s">
        <v>36</v>
      </c>
      <c r="D574" s="185" t="s">
        <v>1539</v>
      </c>
      <c r="E574" s="164" t="s">
        <v>1307</v>
      </c>
      <c r="F574" s="164"/>
      <c r="G574" s="186" t="s">
        <v>93</v>
      </c>
      <c r="H574" s="189">
        <v>2.5000000000000001E-2</v>
      </c>
      <c r="I574" s="188">
        <v>17.5</v>
      </c>
      <c r="J574" s="188">
        <v>0.43</v>
      </c>
    </row>
    <row r="575" spans="1:10" ht="26.4" x14ac:dyDescent="0.25">
      <c r="A575" s="185" t="s">
        <v>1303</v>
      </c>
      <c r="B575" s="187" t="s">
        <v>1536</v>
      </c>
      <c r="C575" s="185" t="s">
        <v>36</v>
      </c>
      <c r="D575" s="185" t="s">
        <v>1537</v>
      </c>
      <c r="E575" s="164" t="s">
        <v>1307</v>
      </c>
      <c r="F575" s="164"/>
      <c r="G575" s="186" t="s">
        <v>38</v>
      </c>
      <c r="H575" s="189">
        <v>2.1179999999999999</v>
      </c>
      <c r="I575" s="188">
        <v>0.22</v>
      </c>
      <c r="J575" s="188">
        <v>0.46</v>
      </c>
    </row>
    <row r="576" spans="1:10" x14ac:dyDescent="0.25">
      <c r="A576" s="196"/>
      <c r="B576" s="196"/>
      <c r="C576" s="196"/>
      <c r="D576" s="196"/>
      <c r="E576" s="196" t="s">
        <v>1309</v>
      </c>
      <c r="F576" s="197">
        <v>1.69</v>
      </c>
      <c r="G576" s="196" t="s">
        <v>1310</v>
      </c>
      <c r="H576" s="197">
        <v>1.94</v>
      </c>
      <c r="I576" s="196" t="s">
        <v>1311</v>
      </c>
      <c r="J576" s="197">
        <v>3.63</v>
      </c>
    </row>
    <row r="577" spans="1:10" x14ac:dyDescent="0.25">
      <c r="A577" s="196"/>
      <c r="B577" s="196"/>
      <c r="C577" s="196"/>
      <c r="D577" s="196"/>
      <c r="E577" s="196" t="s">
        <v>1312</v>
      </c>
      <c r="F577" s="197">
        <v>2.69</v>
      </c>
      <c r="G577" s="196"/>
      <c r="H577" s="165" t="s">
        <v>1313</v>
      </c>
      <c r="I577" s="165"/>
      <c r="J577" s="197">
        <v>15.85</v>
      </c>
    </row>
    <row r="578" spans="1:10" ht="14.4" thickBot="1" x14ac:dyDescent="0.3">
      <c r="A578" s="191"/>
      <c r="B578" s="191"/>
      <c r="C578" s="191"/>
      <c r="D578" s="191"/>
      <c r="E578" s="191"/>
      <c r="F578" s="191"/>
      <c r="G578" s="191" t="s">
        <v>1314</v>
      </c>
      <c r="H578" s="193" t="s">
        <v>1632</v>
      </c>
      <c r="I578" s="191" t="s">
        <v>1316</v>
      </c>
      <c r="J578" s="192">
        <v>5591.88</v>
      </c>
    </row>
    <row r="579" spans="1:10" ht="14.4" thickTop="1" x14ac:dyDescent="0.25">
      <c r="A579" s="179"/>
      <c r="B579" s="179"/>
      <c r="C579" s="179"/>
      <c r="D579" s="179"/>
      <c r="E579" s="179"/>
      <c r="F579" s="179"/>
      <c r="G579" s="179"/>
      <c r="H579" s="179"/>
      <c r="I579" s="179"/>
      <c r="J579" s="179"/>
    </row>
    <row r="580" spans="1:10" x14ac:dyDescent="0.25">
      <c r="A580" s="168" t="s">
        <v>177</v>
      </c>
      <c r="B580" s="170" t="s">
        <v>3</v>
      </c>
      <c r="C580" s="168" t="s">
        <v>4</v>
      </c>
      <c r="D580" s="168" t="s">
        <v>5</v>
      </c>
      <c r="E580" s="161" t="s">
        <v>1291</v>
      </c>
      <c r="F580" s="161"/>
      <c r="G580" s="169" t="s">
        <v>6</v>
      </c>
      <c r="H580" s="170" t="s">
        <v>7</v>
      </c>
      <c r="I580" s="170" t="s">
        <v>8</v>
      </c>
      <c r="J580" s="170" t="s">
        <v>10</v>
      </c>
    </row>
    <row r="581" spans="1:10" ht="26.4" x14ac:dyDescent="0.25">
      <c r="A581" s="174" t="s">
        <v>1292</v>
      </c>
      <c r="B581" s="176" t="s">
        <v>178</v>
      </c>
      <c r="C581" s="174" t="s">
        <v>36</v>
      </c>
      <c r="D581" s="174" t="s">
        <v>179</v>
      </c>
      <c r="E581" s="162" t="s">
        <v>1531</v>
      </c>
      <c r="F581" s="162"/>
      <c r="G581" s="175" t="s">
        <v>93</v>
      </c>
      <c r="H581" s="178">
        <v>1</v>
      </c>
      <c r="I581" s="177">
        <v>12.13</v>
      </c>
      <c r="J581" s="177">
        <v>12.13</v>
      </c>
    </row>
    <row r="582" spans="1:10" ht="26.4" x14ac:dyDescent="0.25">
      <c r="A582" s="180" t="s">
        <v>1294</v>
      </c>
      <c r="B582" s="182" t="s">
        <v>1534</v>
      </c>
      <c r="C582" s="180" t="s">
        <v>36</v>
      </c>
      <c r="D582" s="180" t="s">
        <v>1535</v>
      </c>
      <c r="E582" s="163" t="s">
        <v>1297</v>
      </c>
      <c r="F582" s="163"/>
      <c r="G582" s="181" t="s">
        <v>1298</v>
      </c>
      <c r="H582" s="184">
        <v>5.9700000000000003E-2</v>
      </c>
      <c r="I582" s="183">
        <v>29.76</v>
      </c>
      <c r="J582" s="183">
        <v>1.77</v>
      </c>
    </row>
    <row r="583" spans="1:10" ht="26.4" x14ac:dyDescent="0.25">
      <c r="A583" s="180" t="s">
        <v>1294</v>
      </c>
      <c r="B583" s="182" t="s">
        <v>1532</v>
      </c>
      <c r="C583" s="180" t="s">
        <v>36</v>
      </c>
      <c r="D583" s="180" t="s">
        <v>1533</v>
      </c>
      <c r="E583" s="163" t="s">
        <v>1297</v>
      </c>
      <c r="F583" s="163"/>
      <c r="G583" s="181" t="s">
        <v>1298</v>
      </c>
      <c r="H583" s="184">
        <v>9.7999999999999997E-3</v>
      </c>
      <c r="I583" s="183">
        <v>25.16</v>
      </c>
      <c r="J583" s="183">
        <v>0.24</v>
      </c>
    </row>
    <row r="584" spans="1:10" ht="26.4" x14ac:dyDescent="0.25">
      <c r="A584" s="180" t="s">
        <v>1294</v>
      </c>
      <c r="B584" s="182" t="s">
        <v>1541</v>
      </c>
      <c r="C584" s="180" t="s">
        <v>36</v>
      </c>
      <c r="D584" s="180" t="s">
        <v>1542</v>
      </c>
      <c r="E584" s="163" t="s">
        <v>1531</v>
      </c>
      <c r="F584" s="163"/>
      <c r="G584" s="181" t="s">
        <v>93</v>
      </c>
      <c r="H584" s="184">
        <v>1</v>
      </c>
      <c r="I584" s="183">
        <v>9.4</v>
      </c>
      <c r="J584" s="183">
        <v>9.4</v>
      </c>
    </row>
    <row r="585" spans="1:10" ht="26.4" x14ac:dyDescent="0.25">
      <c r="A585" s="185" t="s">
        <v>1303</v>
      </c>
      <c r="B585" s="187" t="s">
        <v>1538</v>
      </c>
      <c r="C585" s="185" t="s">
        <v>36</v>
      </c>
      <c r="D585" s="185" t="s">
        <v>1539</v>
      </c>
      <c r="E585" s="164" t="s">
        <v>1307</v>
      </c>
      <c r="F585" s="164"/>
      <c r="G585" s="186" t="s">
        <v>93</v>
      </c>
      <c r="H585" s="189">
        <v>2.5000000000000001E-2</v>
      </c>
      <c r="I585" s="188">
        <v>17.5</v>
      </c>
      <c r="J585" s="188">
        <v>0.43</v>
      </c>
    </row>
    <row r="586" spans="1:10" ht="26.4" x14ac:dyDescent="0.25">
      <c r="A586" s="185" t="s">
        <v>1303</v>
      </c>
      <c r="B586" s="187" t="s">
        <v>1536</v>
      </c>
      <c r="C586" s="185" t="s">
        <v>36</v>
      </c>
      <c r="D586" s="185" t="s">
        <v>1537</v>
      </c>
      <c r="E586" s="164" t="s">
        <v>1307</v>
      </c>
      <c r="F586" s="164"/>
      <c r="G586" s="186" t="s">
        <v>38</v>
      </c>
      <c r="H586" s="189">
        <v>1.333</v>
      </c>
      <c r="I586" s="188">
        <v>0.22</v>
      </c>
      <c r="J586" s="188">
        <v>0.28999999999999998</v>
      </c>
    </row>
    <row r="587" spans="1:10" x14ac:dyDescent="0.25">
      <c r="A587" s="196"/>
      <c r="B587" s="196"/>
      <c r="C587" s="196"/>
      <c r="D587" s="196"/>
      <c r="E587" s="196" t="s">
        <v>1309</v>
      </c>
      <c r="F587" s="197">
        <v>1.08</v>
      </c>
      <c r="G587" s="196" t="s">
        <v>1310</v>
      </c>
      <c r="H587" s="197">
        <v>1.23</v>
      </c>
      <c r="I587" s="196" t="s">
        <v>1311</v>
      </c>
      <c r="J587" s="197">
        <v>2.31</v>
      </c>
    </row>
    <row r="588" spans="1:10" x14ac:dyDescent="0.25">
      <c r="A588" s="196"/>
      <c r="B588" s="196"/>
      <c r="C588" s="196"/>
      <c r="D588" s="196"/>
      <c r="E588" s="196" t="s">
        <v>1312</v>
      </c>
      <c r="F588" s="197">
        <v>2.48</v>
      </c>
      <c r="G588" s="196"/>
      <c r="H588" s="165" t="s">
        <v>1313</v>
      </c>
      <c r="I588" s="165"/>
      <c r="J588" s="197">
        <v>14.61</v>
      </c>
    </row>
    <row r="589" spans="1:10" ht="14.4" thickBot="1" x14ac:dyDescent="0.3">
      <c r="A589" s="191"/>
      <c r="B589" s="191"/>
      <c r="C589" s="191"/>
      <c r="D589" s="191"/>
      <c r="E589" s="191"/>
      <c r="F589" s="191"/>
      <c r="G589" s="191" t="s">
        <v>1314</v>
      </c>
      <c r="H589" s="193" t="s">
        <v>1633</v>
      </c>
      <c r="I589" s="191" t="s">
        <v>1316</v>
      </c>
      <c r="J589" s="192">
        <v>7977.06</v>
      </c>
    </row>
    <row r="590" spans="1:10" ht="14.4" thickTop="1" x14ac:dyDescent="0.25">
      <c r="A590" s="179"/>
      <c r="B590" s="179"/>
      <c r="C590" s="179"/>
      <c r="D590" s="179"/>
      <c r="E590" s="179"/>
      <c r="F590" s="179"/>
      <c r="G590" s="179"/>
      <c r="H590" s="179"/>
      <c r="I590" s="179"/>
      <c r="J590" s="179"/>
    </row>
    <row r="591" spans="1:10" x14ac:dyDescent="0.25">
      <c r="A591" s="168" t="s">
        <v>180</v>
      </c>
      <c r="B591" s="170" t="s">
        <v>3</v>
      </c>
      <c r="C591" s="168" t="s">
        <v>4</v>
      </c>
      <c r="D591" s="168" t="s">
        <v>5</v>
      </c>
      <c r="E591" s="161" t="s">
        <v>1291</v>
      </c>
      <c r="F591" s="161"/>
      <c r="G591" s="169" t="s">
        <v>6</v>
      </c>
      <c r="H591" s="170" t="s">
        <v>7</v>
      </c>
      <c r="I591" s="170" t="s">
        <v>8</v>
      </c>
      <c r="J591" s="170" t="s">
        <v>10</v>
      </c>
    </row>
    <row r="592" spans="1:10" ht="26.4" x14ac:dyDescent="0.25">
      <c r="A592" s="174" t="s">
        <v>1292</v>
      </c>
      <c r="B592" s="176" t="s">
        <v>181</v>
      </c>
      <c r="C592" s="174" t="s">
        <v>36</v>
      </c>
      <c r="D592" s="174" t="s">
        <v>182</v>
      </c>
      <c r="E592" s="162" t="s">
        <v>1531</v>
      </c>
      <c r="F592" s="162"/>
      <c r="G592" s="175" t="s">
        <v>93</v>
      </c>
      <c r="H592" s="178">
        <v>1</v>
      </c>
      <c r="I592" s="177">
        <v>11.2</v>
      </c>
      <c r="J592" s="177">
        <v>11.2</v>
      </c>
    </row>
    <row r="593" spans="1:10" ht="26.4" x14ac:dyDescent="0.25">
      <c r="A593" s="180" t="s">
        <v>1294</v>
      </c>
      <c r="B593" s="182" t="s">
        <v>1534</v>
      </c>
      <c r="C593" s="180" t="s">
        <v>36</v>
      </c>
      <c r="D593" s="180" t="s">
        <v>1535</v>
      </c>
      <c r="E593" s="163" t="s">
        <v>1297</v>
      </c>
      <c r="F593" s="163"/>
      <c r="G593" s="181" t="s">
        <v>1298</v>
      </c>
      <c r="H593" s="184">
        <v>4.0300000000000002E-2</v>
      </c>
      <c r="I593" s="183">
        <v>29.76</v>
      </c>
      <c r="J593" s="183">
        <v>1.19</v>
      </c>
    </row>
    <row r="594" spans="1:10" ht="26.4" x14ac:dyDescent="0.25">
      <c r="A594" s="180" t="s">
        <v>1294</v>
      </c>
      <c r="B594" s="182" t="s">
        <v>1544</v>
      </c>
      <c r="C594" s="180" t="s">
        <v>36</v>
      </c>
      <c r="D594" s="180" t="s">
        <v>1545</v>
      </c>
      <c r="E594" s="163" t="s">
        <v>1531</v>
      </c>
      <c r="F594" s="163"/>
      <c r="G594" s="181" t="s">
        <v>93</v>
      </c>
      <c r="H594" s="184">
        <v>1</v>
      </c>
      <c r="I594" s="183">
        <v>9.26</v>
      </c>
      <c r="J594" s="183">
        <v>9.26</v>
      </c>
    </row>
    <row r="595" spans="1:10" ht="26.4" x14ac:dyDescent="0.25">
      <c r="A595" s="180" t="s">
        <v>1294</v>
      </c>
      <c r="B595" s="182" t="s">
        <v>1532</v>
      </c>
      <c r="C595" s="180" t="s">
        <v>36</v>
      </c>
      <c r="D595" s="180" t="s">
        <v>1533</v>
      </c>
      <c r="E595" s="163" t="s">
        <v>1297</v>
      </c>
      <c r="F595" s="163"/>
      <c r="G595" s="181" t="s">
        <v>1298</v>
      </c>
      <c r="H595" s="184">
        <v>6.6E-3</v>
      </c>
      <c r="I595" s="183">
        <v>25.16</v>
      </c>
      <c r="J595" s="183">
        <v>0.16</v>
      </c>
    </row>
    <row r="596" spans="1:10" ht="26.4" x14ac:dyDescent="0.25">
      <c r="A596" s="185" t="s">
        <v>1303</v>
      </c>
      <c r="B596" s="187" t="s">
        <v>1536</v>
      </c>
      <c r="C596" s="185" t="s">
        <v>36</v>
      </c>
      <c r="D596" s="185" t="s">
        <v>1537</v>
      </c>
      <c r="E596" s="164" t="s">
        <v>1307</v>
      </c>
      <c r="F596" s="164"/>
      <c r="G596" s="186" t="s">
        <v>38</v>
      </c>
      <c r="H596" s="189">
        <v>0.72799999999999998</v>
      </c>
      <c r="I596" s="188">
        <v>0.22</v>
      </c>
      <c r="J596" s="188">
        <v>0.16</v>
      </c>
    </row>
    <row r="597" spans="1:10" ht="26.4" x14ac:dyDescent="0.25">
      <c r="A597" s="185" t="s">
        <v>1303</v>
      </c>
      <c r="B597" s="187" t="s">
        <v>1538</v>
      </c>
      <c r="C597" s="185" t="s">
        <v>36</v>
      </c>
      <c r="D597" s="185" t="s">
        <v>1539</v>
      </c>
      <c r="E597" s="164" t="s">
        <v>1307</v>
      </c>
      <c r="F597" s="164"/>
      <c r="G597" s="186" t="s">
        <v>93</v>
      </c>
      <c r="H597" s="189">
        <v>2.5000000000000001E-2</v>
      </c>
      <c r="I597" s="188">
        <v>17.5</v>
      </c>
      <c r="J597" s="188">
        <v>0.43</v>
      </c>
    </row>
    <row r="598" spans="1:10" x14ac:dyDescent="0.25">
      <c r="A598" s="196"/>
      <c r="B598" s="196"/>
      <c r="C598" s="196"/>
      <c r="D598" s="196"/>
      <c r="E598" s="196" t="s">
        <v>1309</v>
      </c>
      <c r="F598" s="197">
        <v>0.66</v>
      </c>
      <c r="G598" s="196" t="s">
        <v>1310</v>
      </c>
      <c r="H598" s="197">
        <v>0.76</v>
      </c>
      <c r="I598" s="196" t="s">
        <v>1311</v>
      </c>
      <c r="J598" s="197">
        <v>1.42</v>
      </c>
    </row>
    <row r="599" spans="1:10" x14ac:dyDescent="0.25">
      <c r="A599" s="196"/>
      <c r="B599" s="196"/>
      <c r="C599" s="196"/>
      <c r="D599" s="196"/>
      <c r="E599" s="196" t="s">
        <v>1312</v>
      </c>
      <c r="F599" s="197">
        <v>2.29</v>
      </c>
      <c r="G599" s="196"/>
      <c r="H599" s="165" t="s">
        <v>1313</v>
      </c>
      <c r="I599" s="165"/>
      <c r="J599" s="197">
        <v>13.49</v>
      </c>
    </row>
    <row r="600" spans="1:10" ht="14.4" thickBot="1" x14ac:dyDescent="0.3">
      <c r="A600" s="191"/>
      <c r="B600" s="191"/>
      <c r="C600" s="191"/>
      <c r="D600" s="191"/>
      <c r="E600" s="191"/>
      <c r="F600" s="191"/>
      <c r="G600" s="191" t="s">
        <v>1314</v>
      </c>
      <c r="H600" s="193" t="s">
        <v>1634</v>
      </c>
      <c r="I600" s="191" t="s">
        <v>1316</v>
      </c>
      <c r="J600" s="192">
        <v>2258.2199999999998</v>
      </c>
    </row>
    <row r="601" spans="1:10" ht="14.4" thickTop="1" x14ac:dyDescent="0.25">
      <c r="A601" s="179"/>
      <c r="B601" s="179"/>
      <c r="C601" s="179"/>
      <c r="D601" s="179"/>
      <c r="E601" s="179"/>
      <c r="F601" s="179"/>
      <c r="G601" s="179"/>
      <c r="H601" s="179"/>
      <c r="I601" s="179"/>
      <c r="J601" s="179"/>
    </row>
    <row r="602" spans="1:10" x14ac:dyDescent="0.25">
      <c r="A602" s="168" t="s">
        <v>183</v>
      </c>
      <c r="B602" s="170" t="s">
        <v>3</v>
      </c>
      <c r="C602" s="168" t="s">
        <v>4</v>
      </c>
      <c r="D602" s="168" t="s">
        <v>5</v>
      </c>
      <c r="E602" s="161" t="s">
        <v>1291</v>
      </c>
      <c r="F602" s="161"/>
      <c r="G602" s="169" t="s">
        <v>6</v>
      </c>
      <c r="H602" s="170" t="s">
        <v>7</v>
      </c>
      <c r="I602" s="170" t="s">
        <v>8</v>
      </c>
      <c r="J602" s="170" t="s">
        <v>10</v>
      </c>
    </row>
    <row r="603" spans="1:10" ht="26.4" x14ac:dyDescent="0.25">
      <c r="A603" s="174" t="s">
        <v>1292</v>
      </c>
      <c r="B603" s="176" t="s">
        <v>184</v>
      </c>
      <c r="C603" s="174" t="s">
        <v>36</v>
      </c>
      <c r="D603" s="174" t="s">
        <v>185</v>
      </c>
      <c r="E603" s="162" t="s">
        <v>1531</v>
      </c>
      <c r="F603" s="162"/>
      <c r="G603" s="175" t="s">
        <v>93</v>
      </c>
      <c r="H603" s="178">
        <v>1</v>
      </c>
      <c r="I603" s="177">
        <v>9.8800000000000008</v>
      </c>
      <c r="J603" s="177">
        <v>9.8800000000000008</v>
      </c>
    </row>
    <row r="604" spans="1:10" ht="26.4" x14ac:dyDescent="0.25">
      <c r="A604" s="180" t="s">
        <v>1294</v>
      </c>
      <c r="B604" s="182" t="s">
        <v>1534</v>
      </c>
      <c r="C604" s="180" t="s">
        <v>36</v>
      </c>
      <c r="D604" s="180" t="s">
        <v>1535</v>
      </c>
      <c r="E604" s="163" t="s">
        <v>1297</v>
      </c>
      <c r="F604" s="163"/>
      <c r="G604" s="181" t="s">
        <v>1298</v>
      </c>
      <c r="H604" s="184">
        <v>2.5899999999999999E-2</v>
      </c>
      <c r="I604" s="183">
        <v>29.76</v>
      </c>
      <c r="J604" s="183">
        <v>0.77</v>
      </c>
    </row>
    <row r="605" spans="1:10" ht="26.4" x14ac:dyDescent="0.25">
      <c r="A605" s="180" t="s">
        <v>1294</v>
      </c>
      <c r="B605" s="182" t="s">
        <v>1547</v>
      </c>
      <c r="C605" s="180" t="s">
        <v>36</v>
      </c>
      <c r="D605" s="180" t="s">
        <v>1548</v>
      </c>
      <c r="E605" s="163" t="s">
        <v>1531</v>
      </c>
      <c r="F605" s="163"/>
      <c r="G605" s="181" t="s">
        <v>93</v>
      </c>
      <c r="H605" s="184">
        <v>1</v>
      </c>
      <c r="I605" s="183">
        <v>8.51</v>
      </c>
      <c r="J605" s="183">
        <v>8.51</v>
      </c>
    </row>
    <row r="606" spans="1:10" ht="26.4" x14ac:dyDescent="0.25">
      <c r="A606" s="180" t="s">
        <v>1294</v>
      </c>
      <c r="B606" s="182" t="s">
        <v>1532</v>
      </c>
      <c r="C606" s="180" t="s">
        <v>36</v>
      </c>
      <c r="D606" s="180" t="s">
        <v>1533</v>
      </c>
      <c r="E606" s="163" t="s">
        <v>1297</v>
      </c>
      <c r="F606" s="163"/>
      <c r="G606" s="181" t="s">
        <v>1298</v>
      </c>
      <c r="H606" s="184">
        <v>4.1999999999999997E-3</v>
      </c>
      <c r="I606" s="183">
        <v>25.16</v>
      </c>
      <c r="J606" s="183">
        <v>0.1</v>
      </c>
    </row>
    <row r="607" spans="1:10" ht="26.4" x14ac:dyDescent="0.25">
      <c r="A607" s="185" t="s">
        <v>1303</v>
      </c>
      <c r="B607" s="187" t="s">
        <v>1536</v>
      </c>
      <c r="C607" s="185" t="s">
        <v>36</v>
      </c>
      <c r="D607" s="185" t="s">
        <v>1537</v>
      </c>
      <c r="E607" s="164" t="s">
        <v>1307</v>
      </c>
      <c r="F607" s="164"/>
      <c r="G607" s="186" t="s">
        <v>38</v>
      </c>
      <c r="H607" s="189">
        <v>0.35699999999999998</v>
      </c>
      <c r="I607" s="188">
        <v>0.22</v>
      </c>
      <c r="J607" s="188">
        <v>7.0000000000000007E-2</v>
      </c>
    </row>
    <row r="608" spans="1:10" ht="26.4" x14ac:dyDescent="0.25">
      <c r="A608" s="185" t="s">
        <v>1303</v>
      </c>
      <c r="B608" s="187" t="s">
        <v>1538</v>
      </c>
      <c r="C608" s="185" t="s">
        <v>36</v>
      </c>
      <c r="D608" s="185" t="s">
        <v>1539</v>
      </c>
      <c r="E608" s="164" t="s">
        <v>1307</v>
      </c>
      <c r="F608" s="164"/>
      <c r="G608" s="186" t="s">
        <v>93</v>
      </c>
      <c r="H608" s="189">
        <v>2.5000000000000001E-2</v>
      </c>
      <c r="I608" s="188">
        <v>17.5</v>
      </c>
      <c r="J608" s="188">
        <v>0.43</v>
      </c>
    </row>
    <row r="609" spans="1:10" x14ac:dyDescent="0.25">
      <c r="A609" s="196"/>
      <c r="B609" s="196"/>
      <c r="C609" s="196"/>
      <c r="D609" s="196"/>
      <c r="E609" s="196" t="s">
        <v>1309</v>
      </c>
      <c r="F609" s="197">
        <v>0.41</v>
      </c>
      <c r="G609" s="196" t="s">
        <v>1310</v>
      </c>
      <c r="H609" s="197">
        <v>0.47</v>
      </c>
      <c r="I609" s="196" t="s">
        <v>1311</v>
      </c>
      <c r="J609" s="197">
        <v>0.88</v>
      </c>
    </row>
    <row r="610" spans="1:10" x14ac:dyDescent="0.25">
      <c r="A610" s="196"/>
      <c r="B610" s="196"/>
      <c r="C610" s="196"/>
      <c r="D610" s="196"/>
      <c r="E610" s="196" t="s">
        <v>1312</v>
      </c>
      <c r="F610" s="197">
        <v>2.02</v>
      </c>
      <c r="G610" s="196"/>
      <c r="H610" s="165" t="s">
        <v>1313</v>
      </c>
      <c r="I610" s="165"/>
      <c r="J610" s="197">
        <v>11.9</v>
      </c>
    </row>
    <row r="611" spans="1:10" ht="14.4" thickBot="1" x14ac:dyDescent="0.3">
      <c r="A611" s="191"/>
      <c r="B611" s="191"/>
      <c r="C611" s="191"/>
      <c r="D611" s="191"/>
      <c r="E611" s="191"/>
      <c r="F611" s="191"/>
      <c r="G611" s="191" t="s">
        <v>1314</v>
      </c>
      <c r="H611" s="193" t="s">
        <v>1635</v>
      </c>
      <c r="I611" s="191" t="s">
        <v>1316</v>
      </c>
      <c r="J611" s="192">
        <v>2350.25</v>
      </c>
    </row>
    <row r="612" spans="1:10" ht="14.4" thickTop="1" x14ac:dyDescent="0.25">
      <c r="A612" s="179"/>
      <c r="B612" s="179"/>
      <c r="C612" s="179"/>
      <c r="D612" s="179"/>
      <c r="E612" s="179"/>
      <c r="F612" s="179"/>
      <c r="G612" s="179"/>
      <c r="H612" s="179"/>
      <c r="I612" s="179"/>
      <c r="J612" s="179"/>
    </row>
    <row r="613" spans="1:10" x14ac:dyDescent="0.25">
      <c r="A613" s="168" t="s">
        <v>186</v>
      </c>
      <c r="B613" s="170" t="s">
        <v>3</v>
      </c>
      <c r="C613" s="168" t="s">
        <v>4</v>
      </c>
      <c r="D613" s="168" t="s">
        <v>5</v>
      </c>
      <c r="E613" s="161" t="s">
        <v>1291</v>
      </c>
      <c r="F613" s="161"/>
      <c r="G613" s="169" t="s">
        <v>6</v>
      </c>
      <c r="H613" s="170" t="s">
        <v>7</v>
      </c>
      <c r="I613" s="170" t="s">
        <v>8</v>
      </c>
      <c r="J613" s="170" t="s">
        <v>10</v>
      </c>
    </row>
    <row r="614" spans="1:10" ht="26.4" x14ac:dyDescent="0.25">
      <c r="A614" s="174" t="s">
        <v>1292</v>
      </c>
      <c r="B614" s="176" t="s">
        <v>187</v>
      </c>
      <c r="C614" s="174" t="s">
        <v>36</v>
      </c>
      <c r="D614" s="174" t="s">
        <v>188</v>
      </c>
      <c r="E614" s="162" t="s">
        <v>1531</v>
      </c>
      <c r="F614" s="162"/>
      <c r="G614" s="175" t="s">
        <v>93</v>
      </c>
      <c r="H614" s="178">
        <v>1</v>
      </c>
      <c r="I614" s="177">
        <v>8.2100000000000009</v>
      </c>
      <c r="J614" s="177">
        <v>8.2100000000000009</v>
      </c>
    </row>
    <row r="615" spans="1:10" ht="26.4" x14ac:dyDescent="0.25">
      <c r="A615" s="180" t="s">
        <v>1294</v>
      </c>
      <c r="B615" s="182" t="s">
        <v>1534</v>
      </c>
      <c r="C615" s="180" t="s">
        <v>36</v>
      </c>
      <c r="D615" s="180" t="s">
        <v>1535</v>
      </c>
      <c r="E615" s="163" t="s">
        <v>1297</v>
      </c>
      <c r="F615" s="163"/>
      <c r="G615" s="181" t="s">
        <v>1298</v>
      </c>
      <c r="H615" s="184">
        <v>1.43E-2</v>
      </c>
      <c r="I615" s="183">
        <v>29.76</v>
      </c>
      <c r="J615" s="183">
        <v>0.42</v>
      </c>
    </row>
    <row r="616" spans="1:10" ht="26.4" x14ac:dyDescent="0.25">
      <c r="A616" s="180" t="s">
        <v>1294</v>
      </c>
      <c r="B616" s="182" t="s">
        <v>1550</v>
      </c>
      <c r="C616" s="180" t="s">
        <v>36</v>
      </c>
      <c r="D616" s="180" t="s">
        <v>1551</v>
      </c>
      <c r="E616" s="163" t="s">
        <v>1531</v>
      </c>
      <c r="F616" s="163"/>
      <c r="G616" s="181" t="s">
        <v>93</v>
      </c>
      <c r="H616" s="184">
        <v>1</v>
      </c>
      <c r="I616" s="183">
        <v>7.28</v>
      </c>
      <c r="J616" s="183">
        <v>7.28</v>
      </c>
    </row>
    <row r="617" spans="1:10" ht="26.4" x14ac:dyDescent="0.25">
      <c r="A617" s="180" t="s">
        <v>1294</v>
      </c>
      <c r="B617" s="182" t="s">
        <v>1532</v>
      </c>
      <c r="C617" s="180" t="s">
        <v>36</v>
      </c>
      <c r="D617" s="180" t="s">
        <v>1533</v>
      </c>
      <c r="E617" s="163" t="s">
        <v>1297</v>
      </c>
      <c r="F617" s="163"/>
      <c r="G617" s="181" t="s">
        <v>1298</v>
      </c>
      <c r="H617" s="184">
        <v>2.3E-3</v>
      </c>
      <c r="I617" s="183">
        <v>25.16</v>
      </c>
      <c r="J617" s="183">
        <v>0.05</v>
      </c>
    </row>
    <row r="618" spans="1:10" ht="26.4" x14ac:dyDescent="0.25">
      <c r="A618" s="185" t="s">
        <v>1303</v>
      </c>
      <c r="B618" s="187" t="s">
        <v>1536</v>
      </c>
      <c r="C618" s="185" t="s">
        <v>36</v>
      </c>
      <c r="D618" s="185" t="s">
        <v>1537</v>
      </c>
      <c r="E618" s="164" t="s">
        <v>1307</v>
      </c>
      <c r="F618" s="164"/>
      <c r="G618" s="186" t="s">
        <v>38</v>
      </c>
      <c r="H618" s="189">
        <v>0.14699999999999999</v>
      </c>
      <c r="I618" s="188">
        <v>0.22</v>
      </c>
      <c r="J618" s="188">
        <v>0.03</v>
      </c>
    </row>
    <row r="619" spans="1:10" ht="26.4" x14ac:dyDescent="0.25">
      <c r="A619" s="185" t="s">
        <v>1303</v>
      </c>
      <c r="B619" s="187" t="s">
        <v>1538</v>
      </c>
      <c r="C619" s="185" t="s">
        <v>36</v>
      </c>
      <c r="D619" s="185" t="s">
        <v>1539</v>
      </c>
      <c r="E619" s="164" t="s">
        <v>1307</v>
      </c>
      <c r="F619" s="164"/>
      <c r="G619" s="186" t="s">
        <v>93</v>
      </c>
      <c r="H619" s="189">
        <v>2.5000000000000001E-2</v>
      </c>
      <c r="I619" s="188">
        <v>17.5</v>
      </c>
      <c r="J619" s="188">
        <v>0.43</v>
      </c>
    </row>
    <row r="620" spans="1:10" x14ac:dyDescent="0.25">
      <c r="A620" s="196"/>
      <c r="B620" s="196"/>
      <c r="C620" s="196"/>
      <c r="D620" s="196"/>
      <c r="E620" s="196" t="s">
        <v>1309</v>
      </c>
      <c r="F620" s="197">
        <v>0.21</v>
      </c>
      <c r="G620" s="196" t="s">
        <v>1310</v>
      </c>
      <c r="H620" s="197">
        <v>0.26</v>
      </c>
      <c r="I620" s="196" t="s">
        <v>1311</v>
      </c>
      <c r="J620" s="197">
        <v>0.47</v>
      </c>
    </row>
    <row r="621" spans="1:10" x14ac:dyDescent="0.25">
      <c r="A621" s="196"/>
      <c r="B621" s="196"/>
      <c r="C621" s="196"/>
      <c r="D621" s="196"/>
      <c r="E621" s="196" t="s">
        <v>1312</v>
      </c>
      <c r="F621" s="197">
        <v>1.68</v>
      </c>
      <c r="G621" s="196"/>
      <c r="H621" s="165" t="s">
        <v>1313</v>
      </c>
      <c r="I621" s="165"/>
      <c r="J621" s="197">
        <v>9.89</v>
      </c>
    </row>
    <row r="622" spans="1:10" ht="14.4" thickBot="1" x14ac:dyDescent="0.3">
      <c r="A622" s="191"/>
      <c r="B622" s="191"/>
      <c r="C622" s="191"/>
      <c r="D622" s="191"/>
      <c r="E622" s="191"/>
      <c r="F622" s="191"/>
      <c r="G622" s="191" t="s">
        <v>1314</v>
      </c>
      <c r="H622" s="193" t="s">
        <v>1636</v>
      </c>
      <c r="I622" s="191" t="s">
        <v>1316</v>
      </c>
      <c r="J622" s="192">
        <v>58.35</v>
      </c>
    </row>
    <row r="623" spans="1:10" ht="14.4" thickTop="1" x14ac:dyDescent="0.25">
      <c r="A623" s="179"/>
      <c r="B623" s="179"/>
      <c r="C623" s="179"/>
      <c r="D623" s="179"/>
      <c r="E623" s="179"/>
      <c r="F623" s="179"/>
      <c r="G623" s="179"/>
      <c r="H623" s="179"/>
      <c r="I623" s="179"/>
      <c r="J623" s="179"/>
    </row>
    <row r="624" spans="1:10" x14ac:dyDescent="0.25">
      <c r="A624" s="168" t="s">
        <v>189</v>
      </c>
      <c r="B624" s="170" t="s">
        <v>3</v>
      </c>
      <c r="C624" s="168" t="s">
        <v>4</v>
      </c>
      <c r="D624" s="168" t="s">
        <v>5</v>
      </c>
      <c r="E624" s="161" t="s">
        <v>1291</v>
      </c>
      <c r="F624" s="161"/>
      <c r="G624" s="169" t="s">
        <v>6</v>
      </c>
      <c r="H624" s="170" t="s">
        <v>7</v>
      </c>
      <c r="I624" s="170" t="s">
        <v>8</v>
      </c>
      <c r="J624" s="170" t="s">
        <v>10</v>
      </c>
    </row>
    <row r="625" spans="1:10" ht="39.6" x14ac:dyDescent="0.25">
      <c r="A625" s="174" t="s">
        <v>1292</v>
      </c>
      <c r="B625" s="176" t="s">
        <v>166</v>
      </c>
      <c r="C625" s="174" t="s">
        <v>20</v>
      </c>
      <c r="D625" s="174" t="s">
        <v>167</v>
      </c>
      <c r="E625" s="162" t="s">
        <v>1293</v>
      </c>
      <c r="F625" s="162"/>
      <c r="G625" s="175" t="s">
        <v>51</v>
      </c>
      <c r="H625" s="178">
        <v>1</v>
      </c>
      <c r="I625" s="177">
        <v>705.03</v>
      </c>
      <c r="J625" s="177">
        <v>705.03</v>
      </c>
    </row>
    <row r="626" spans="1:10" ht="26.4" x14ac:dyDescent="0.25">
      <c r="A626" s="180" t="s">
        <v>1294</v>
      </c>
      <c r="B626" s="182" t="s">
        <v>1556</v>
      </c>
      <c r="C626" s="180" t="s">
        <v>36</v>
      </c>
      <c r="D626" s="180" t="s">
        <v>1557</v>
      </c>
      <c r="E626" s="163" t="s">
        <v>1443</v>
      </c>
      <c r="F626" s="163"/>
      <c r="G626" s="181" t="s">
        <v>1447</v>
      </c>
      <c r="H626" s="184">
        <v>0.12</v>
      </c>
      <c r="I626" s="183">
        <v>1.44</v>
      </c>
      <c r="J626" s="183">
        <v>0.17</v>
      </c>
    </row>
    <row r="627" spans="1:10" ht="26.4" x14ac:dyDescent="0.25">
      <c r="A627" s="180" t="s">
        <v>1294</v>
      </c>
      <c r="B627" s="182" t="s">
        <v>1558</v>
      </c>
      <c r="C627" s="180" t="s">
        <v>36</v>
      </c>
      <c r="D627" s="180" t="s">
        <v>1559</v>
      </c>
      <c r="E627" s="163" t="s">
        <v>1443</v>
      </c>
      <c r="F627" s="163"/>
      <c r="G627" s="181" t="s">
        <v>1444</v>
      </c>
      <c r="H627" s="184">
        <v>0.13100000000000001</v>
      </c>
      <c r="I627" s="183">
        <v>0.56000000000000005</v>
      </c>
      <c r="J627" s="183">
        <v>7.0000000000000007E-2</v>
      </c>
    </row>
    <row r="628" spans="1:10" ht="26.4" x14ac:dyDescent="0.25">
      <c r="A628" s="180" t="s">
        <v>1294</v>
      </c>
      <c r="B628" s="182" t="s">
        <v>1301</v>
      </c>
      <c r="C628" s="180" t="s">
        <v>36</v>
      </c>
      <c r="D628" s="180" t="s">
        <v>1302</v>
      </c>
      <c r="E628" s="163" t="s">
        <v>1297</v>
      </c>
      <c r="F628" s="163"/>
      <c r="G628" s="181" t="s">
        <v>1298</v>
      </c>
      <c r="H628" s="184">
        <v>0.82599999999999996</v>
      </c>
      <c r="I628" s="183">
        <v>24.25</v>
      </c>
      <c r="J628" s="183">
        <v>20.03</v>
      </c>
    </row>
    <row r="629" spans="1:10" ht="26.4" x14ac:dyDescent="0.25">
      <c r="A629" s="180" t="s">
        <v>1294</v>
      </c>
      <c r="B629" s="182" t="s">
        <v>1335</v>
      </c>
      <c r="C629" s="180" t="s">
        <v>36</v>
      </c>
      <c r="D629" s="180" t="s">
        <v>1336</v>
      </c>
      <c r="E629" s="163" t="s">
        <v>1297</v>
      </c>
      <c r="F629" s="163"/>
      <c r="G629" s="181" t="s">
        <v>1298</v>
      </c>
      <c r="H629" s="184">
        <v>0.125</v>
      </c>
      <c r="I629" s="183">
        <v>29.38</v>
      </c>
      <c r="J629" s="183">
        <v>3.67</v>
      </c>
    </row>
    <row r="630" spans="1:10" ht="26.4" x14ac:dyDescent="0.25">
      <c r="A630" s="180" t="s">
        <v>1294</v>
      </c>
      <c r="B630" s="182" t="s">
        <v>1510</v>
      </c>
      <c r="C630" s="180" t="s">
        <v>36</v>
      </c>
      <c r="D630" s="180" t="s">
        <v>1511</v>
      </c>
      <c r="E630" s="163" t="s">
        <v>1297</v>
      </c>
      <c r="F630" s="163"/>
      <c r="G630" s="181" t="s">
        <v>1298</v>
      </c>
      <c r="H630" s="184">
        <v>0.753</v>
      </c>
      <c r="I630" s="183">
        <v>29.98</v>
      </c>
      <c r="J630" s="183">
        <v>22.57</v>
      </c>
    </row>
    <row r="631" spans="1:10" ht="39.6" x14ac:dyDescent="0.25">
      <c r="A631" s="185" t="s">
        <v>1303</v>
      </c>
      <c r="B631" s="187" t="s">
        <v>1560</v>
      </c>
      <c r="C631" s="185" t="s">
        <v>36</v>
      </c>
      <c r="D631" s="185" t="s">
        <v>1561</v>
      </c>
      <c r="E631" s="164" t="s">
        <v>1307</v>
      </c>
      <c r="F631" s="164"/>
      <c r="G631" s="186" t="s">
        <v>51</v>
      </c>
      <c r="H631" s="189">
        <v>1.103</v>
      </c>
      <c r="I631" s="188">
        <v>597.03</v>
      </c>
      <c r="J631" s="188">
        <v>658.52</v>
      </c>
    </row>
    <row r="632" spans="1:10" x14ac:dyDescent="0.25">
      <c r="A632" s="196"/>
      <c r="B632" s="196"/>
      <c r="C632" s="196"/>
      <c r="D632" s="196"/>
      <c r="E632" s="196" t="s">
        <v>1309</v>
      </c>
      <c r="F632" s="197">
        <v>16.100000000000001</v>
      </c>
      <c r="G632" s="196" t="s">
        <v>1310</v>
      </c>
      <c r="H632" s="197">
        <v>18.329999999999998</v>
      </c>
      <c r="I632" s="196" t="s">
        <v>1311</v>
      </c>
      <c r="J632" s="197">
        <v>34.43</v>
      </c>
    </row>
    <row r="633" spans="1:10" x14ac:dyDescent="0.25">
      <c r="A633" s="196"/>
      <c r="B633" s="196"/>
      <c r="C633" s="196"/>
      <c r="D633" s="196"/>
      <c r="E633" s="196" t="s">
        <v>1312</v>
      </c>
      <c r="F633" s="197">
        <v>144.53</v>
      </c>
      <c r="G633" s="196"/>
      <c r="H633" s="165" t="s">
        <v>1313</v>
      </c>
      <c r="I633" s="165"/>
      <c r="J633" s="197">
        <v>849.56</v>
      </c>
    </row>
    <row r="634" spans="1:10" ht="14.4" thickBot="1" x14ac:dyDescent="0.3">
      <c r="A634" s="191"/>
      <c r="B634" s="191"/>
      <c r="C634" s="191"/>
      <c r="D634" s="191"/>
      <c r="E634" s="191"/>
      <c r="F634" s="191"/>
      <c r="G634" s="191" t="s">
        <v>1314</v>
      </c>
      <c r="H634" s="193" t="s">
        <v>1637</v>
      </c>
      <c r="I634" s="191" t="s">
        <v>1316</v>
      </c>
      <c r="J634" s="192">
        <v>36361.160000000003</v>
      </c>
    </row>
    <row r="635" spans="1:10" ht="14.4" thickTop="1" x14ac:dyDescent="0.25">
      <c r="A635" s="179"/>
      <c r="B635" s="179"/>
      <c r="C635" s="179"/>
      <c r="D635" s="179"/>
      <c r="E635" s="179"/>
      <c r="F635" s="179"/>
      <c r="G635" s="179"/>
      <c r="H635" s="179"/>
      <c r="I635" s="179"/>
      <c r="J635" s="179"/>
    </row>
    <row r="636" spans="1:10" x14ac:dyDescent="0.25">
      <c r="A636" s="168" t="s">
        <v>190</v>
      </c>
      <c r="B636" s="170" t="s">
        <v>3</v>
      </c>
      <c r="C636" s="168" t="s">
        <v>4</v>
      </c>
      <c r="D636" s="168" t="s">
        <v>5</v>
      </c>
      <c r="E636" s="161" t="s">
        <v>1291</v>
      </c>
      <c r="F636" s="161"/>
      <c r="G636" s="169" t="s">
        <v>6</v>
      </c>
      <c r="H636" s="170" t="s">
        <v>7</v>
      </c>
      <c r="I636" s="170" t="s">
        <v>8</v>
      </c>
      <c r="J636" s="170" t="s">
        <v>10</v>
      </c>
    </row>
    <row r="637" spans="1:10" x14ac:dyDescent="0.25">
      <c r="A637" s="174" t="s">
        <v>1292</v>
      </c>
      <c r="B637" s="176" t="s">
        <v>122</v>
      </c>
      <c r="C637" s="174" t="s">
        <v>20</v>
      </c>
      <c r="D637" s="174" t="s">
        <v>123</v>
      </c>
      <c r="E637" s="162" t="s">
        <v>1293</v>
      </c>
      <c r="F637" s="162"/>
      <c r="G637" s="175" t="s">
        <v>51</v>
      </c>
      <c r="H637" s="178">
        <v>1</v>
      </c>
      <c r="I637" s="177">
        <v>104.01</v>
      </c>
      <c r="J637" s="177">
        <v>104.01</v>
      </c>
    </row>
    <row r="638" spans="1:10" ht="26.4" x14ac:dyDescent="0.25">
      <c r="A638" s="180" t="s">
        <v>1294</v>
      </c>
      <c r="B638" s="182" t="s">
        <v>1585</v>
      </c>
      <c r="C638" s="180" t="s">
        <v>36</v>
      </c>
      <c r="D638" s="180" t="s">
        <v>1586</v>
      </c>
      <c r="E638" s="163" t="s">
        <v>1293</v>
      </c>
      <c r="F638" s="163"/>
      <c r="G638" s="181" t="s">
        <v>1298</v>
      </c>
      <c r="H638" s="184">
        <v>8.9999999999999993E-3</v>
      </c>
      <c r="I638" s="183">
        <v>129.66999999999999</v>
      </c>
      <c r="J638" s="183">
        <v>1.1599999999999999</v>
      </c>
    </row>
    <row r="639" spans="1:10" ht="26.4" x14ac:dyDescent="0.25">
      <c r="A639" s="180" t="s">
        <v>1294</v>
      </c>
      <c r="B639" s="182" t="s">
        <v>1587</v>
      </c>
      <c r="C639" s="180" t="s">
        <v>36</v>
      </c>
      <c r="D639" s="180" t="s">
        <v>1588</v>
      </c>
      <c r="E639" s="163" t="s">
        <v>1297</v>
      </c>
      <c r="F639" s="163"/>
      <c r="G639" s="181" t="s">
        <v>1298</v>
      </c>
      <c r="H639" s="184">
        <v>3.9E-2</v>
      </c>
      <c r="I639" s="183">
        <v>48.38</v>
      </c>
      <c r="J639" s="183">
        <v>1.88</v>
      </c>
    </row>
    <row r="640" spans="1:10" ht="26.4" x14ac:dyDescent="0.25">
      <c r="A640" s="185" t="s">
        <v>1303</v>
      </c>
      <c r="B640" s="187" t="s">
        <v>1589</v>
      </c>
      <c r="C640" s="185" t="s">
        <v>1590</v>
      </c>
      <c r="D640" s="185" t="s">
        <v>1591</v>
      </c>
      <c r="E640" s="164" t="s">
        <v>1307</v>
      </c>
      <c r="F640" s="164"/>
      <c r="G640" s="186" t="s">
        <v>38</v>
      </c>
      <c r="H640" s="189">
        <v>1</v>
      </c>
      <c r="I640" s="188">
        <v>100.97</v>
      </c>
      <c r="J640" s="188">
        <v>100.97</v>
      </c>
    </row>
    <row r="641" spans="1:10" x14ac:dyDescent="0.25">
      <c r="A641" s="196"/>
      <c r="B641" s="196"/>
      <c r="C641" s="196"/>
      <c r="D641" s="196"/>
      <c r="E641" s="196" t="s">
        <v>1309</v>
      </c>
      <c r="F641" s="197">
        <v>1.3</v>
      </c>
      <c r="G641" s="196" t="s">
        <v>1310</v>
      </c>
      <c r="H641" s="197">
        <v>1.48</v>
      </c>
      <c r="I641" s="196" t="s">
        <v>1311</v>
      </c>
      <c r="J641" s="197">
        <v>2.78</v>
      </c>
    </row>
    <row r="642" spans="1:10" x14ac:dyDescent="0.25">
      <c r="A642" s="196"/>
      <c r="B642" s="196"/>
      <c r="C642" s="196"/>
      <c r="D642" s="196"/>
      <c r="E642" s="196" t="s">
        <v>1312</v>
      </c>
      <c r="F642" s="197">
        <v>21.32</v>
      </c>
      <c r="G642" s="196"/>
      <c r="H642" s="165" t="s">
        <v>1313</v>
      </c>
      <c r="I642" s="165"/>
      <c r="J642" s="197">
        <v>125.33</v>
      </c>
    </row>
    <row r="643" spans="1:10" ht="14.4" thickBot="1" x14ac:dyDescent="0.3">
      <c r="A643" s="191"/>
      <c r="B643" s="191"/>
      <c r="C643" s="191"/>
      <c r="D643" s="191"/>
      <c r="E643" s="191"/>
      <c r="F643" s="191"/>
      <c r="G643" s="191" t="s">
        <v>1314</v>
      </c>
      <c r="H643" s="193" t="s">
        <v>1637</v>
      </c>
      <c r="I643" s="191" t="s">
        <v>1316</v>
      </c>
      <c r="J643" s="192">
        <v>5364.12</v>
      </c>
    </row>
    <row r="644" spans="1:10" ht="14.4" thickTop="1" x14ac:dyDescent="0.25">
      <c r="A644" s="179"/>
      <c r="B644" s="179"/>
      <c r="C644" s="179"/>
      <c r="D644" s="179"/>
      <c r="E644" s="179"/>
      <c r="F644" s="179"/>
      <c r="G644" s="179"/>
      <c r="H644" s="179"/>
      <c r="I644" s="179"/>
      <c r="J644" s="179"/>
    </row>
    <row r="645" spans="1:10" x14ac:dyDescent="0.25">
      <c r="A645" s="168" t="s">
        <v>191</v>
      </c>
      <c r="B645" s="170" t="s">
        <v>3</v>
      </c>
      <c r="C645" s="168" t="s">
        <v>4</v>
      </c>
      <c r="D645" s="168" t="s">
        <v>5</v>
      </c>
      <c r="E645" s="161" t="s">
        <v>1291</v>
      </c>
      <c r="F645" s="161"/>
      <c r="G645" s="169" t="s">
        <v>6</v>
      </c>
      <c r="H645" s="170" t="s">
        <v>7</v>
      </c>
      <c r="I645" s="170" t="s">
        <v>8</v>
      </c>
      <c r="J645" s="170" t="s">
        <v>10</v>
      </c>
    </row>
    <row r="646" spans="1:10" ht="26.4" x14ac:dyDescent="0.25">
      <c r="A646" s="174" t="s">
        <v>1292</v>
      </c>
      <c r="B646" s="176" t="s">
        <v>192</v>
      </c>
      <c r="C646" s="174" t="s">
        <v>20</v>
      </c>
      <c r="D646" s="174" t="s">
        <v>193</v>
      </c>
      <c r="E646" s="162" t="s">
        <v>1293</v>
      </c>
      <c r="F646" s="162"/>
      <c r="G646" s="175" t="s">
        <v>26</v>
      </c>
      <c r="H646" s="178">
        <v>1</v>
      </c>
      <c r="I646" s="177">
        <v>118.83</v>
      </c>
      <c r="J646" s="177">
        <v>118.83</v>
      </c>
    </row>
    <row r="647" spans="1:10" ht="26.4" x14ac:dyDescent="0.25">
      <c r="A647" s="180" t="s">
        <v>1294</v>
      </c>
      <c r="B647" s="182" t="s">
        <v>1301</v>
      </c>
      <c r="C647" s="180" t="s">
        <v>36</v>
      </c>
      <c r="D647" s="180" t="s">
        <v>1302</v>
      </c>
      <c r="E647" s="163" t="s">
        <v>1297</v>
      </c>
      <c r="F647" s="163"/>
      <c r="G647" s="181" t="s">
        <v>1298</v>
      </c>
      <c r="H647" s="184">
        <v>0.8</v>
      </c>
      <c r="I647" s="183">
        <v>24.25</v>
      </c>
      <c r="J647" s="183">
        <v>19.399999999999999</v>
      </c>
    </row>
    <row r="648" spans="1:10" ht="26.4" x14ac:dyDescent="0.25">
      <c r="A648" s="180" t="s">
        <v>1294</v>
      </c>
      <c r="B648" s="182" t="s">
        <v>1510</v>
      </c>
      <c r="C648" s="180" t="s">
        <v>36</v>
      </c>
      <c r="D648" s="180" t="s">
        <v>1511</v>
      </c>
      <c r="E648" s="163" t="s">
        <v>1297</v>
      </c>
      <c r="F648" s="163"/>
      <c r="G648" s="181" t="s">
        <v>1298</v>
      </c>
      <c r="H648" s="184">
        <v>0.4</v>
      </c>
      <c r="I648" s="183">
        <v>29.98</v>
      </c>
      <c r="J648" s="183">
        <v>11.99</v>
      </c>
    </row>
    <row r="649" spans="1:10" ht="39.6" x14ac:dyDescent="0.25">
      <c r="A649" s="185" t="s">
        <v>1303</v>
      </c>
      <c r="B649" s="187" t="s">
        <v>1638</v>
      </c>
      <c r="C649" s="185" t="s">
        <v>1305</v>
      </c>
      <c r="D649" s="185" t="s">
        <v>1639</v>
      </c>
      <c r="E649" s="164" t="s">
        <v>1307</v>
      </c>
      <c r="F649" s="164"/>
      <c r="G649" s="186" t="s">
        <v>26</v>
      </c>
      <c r="H649" s="189">
        <v>1</v>
      </c>
      <c r="I649" s="188">
        <v>87.44</v>
      </c>
      <c r="J649" s="188">
        <v>87.44</v>
      </c>
    </row>
    <row r="650" spans="1:10" x14ac:dyDescent="0.25">
      <c r="A650" s="196"/>
      <c r="B650" s="196"/>
      <c r="C650" s="196"/>
      <c r="D650" s="196"/>
      <c r="E650" s="196" t="s">
        <v>1309</v>
      </c>
      <c r="F650" s="197">
        <v>10.77</v>
      </c>
      <c r="G650" s="196" t="s">
        <v>1310</v>
      </c>
      <c r="H650" s="197">
        <v>12.27</v>
      </c>
      <c r="I650" s="196" t="s">
        <v>1311</v>
      </c>
      <c r="J650" s="197">
        <v>23.04</v>
      </c>
    </row>
    <row r="651" spans="1:10" x14ac:dyDescent="0.25">
      <c r="A651" s="196"/>
      <c r="B651" s="196"/>
      <c r="C651" s="196"/>
      <c r="D651" s="196"/>
      <c r="E651" s="196" t="s">
        <v>1312</v>
      </c>
      <c r="F651" s="197">
        <v>24.36</v>
      </c>
      <c r="G651" s="196"/>
      <c r="H651" s="165" t="s">
        <v>1313</v>
      </c>
      <c r="I651" s="165"/>
      <c r="J651" s="197">
        <v>143.19</v>
      </c>
    </row>
    <row r="652" spans="1:10" ht="14.4" thickBot="1" x14ac:dyDescent="0.3">
      <c r="A652" s="191"/>
      <c r="B652" s="191"/>
      <c r="C652" s="191"/>
      <c r="D652" s="191"/>
      <c r="E652" s="191"/>
      <c r="F652" s="191"/>
      <c r="G652" s="191" t="s">
        <v>1314</v>
      </c>
      <c r="H652" s="193" t="s">
        <v>1640</v>
      </c>
      <c r="I652" s="191" t="s">
        <v>1316</v>
      </c>
      <c r="J652" s="192">
        <v>59549.85</v>
      </c>
    </row>
    <row r="653" spans="1:10" ht="14.4" thickTop="1" x14ac:dyDescent="0.25">
      <c r="A653" s="179"/>
      <c r="B653" s="179"/>
      <c r="C653" s="179"/>
      <c r="D653" s="179"/>
      <c r="E653" s="179"/>
      <c r="F653" s="179"/>
      <c r="G653" s="179"/>
      <c r="H653" s="179"/>
      <c r="I653" s="179"/>
      <c r="J653" s="179"/>
    </row>
    <row r="654" spans="1:10" x14ac:dyDescent="0.25">
      <c r="A654" s="168" t="s">
        <v>194</v>
      </c>
      <c r="B654" s="170" t="s">
        <v>3</v>
      </c>
      <c r="C654" s="168" t="s">
        <v>4</v>
      </c>
      <c r="D654" s="168" t="s">
        <v>5</v>
      </c>
      <c r="E654" s="161" t="s">
        <v>1291</v>
      </c>
      <c r="F654" s="161"/>
      <c r="G654" s="169" t="s">
        <v>6</v>
      </c>
      <c r="H654" s="170" t="s">
        <v>7</v>
      </c>
      <c r="I654" s="170" t="s">
        <v>8</v>
      </c>
      <c r="J654" s="170" t="s">
        <v>10</v>
      </c>
    </row>
    <row r="655" spans="1:10" ht="39.6" x14ac:dyDescent="0.25">
      <c r="A655" s="174" t="s">
        <v>1292</v>
      </c>
      <c r="B655" s="176" t="s">
        <v>195</v>
      </c>
      <c r="C655" s="174" t="s">
        <v>20</v>
      </c>
      <c r="D655" s="174" t="s">
        <v>196</v>
      </c>
      <c r="E655" s="162" t="s">
        <v>1293</v>
      </c>
      <c r="F655" s="162"/>
      <c r="G655" s="175" t="s">
        <v>26</v>
      </c>
      <c r="H655" s="178">
        <v>1</v>
      </c>
      <c r="I655" s="177">
        <v>16.54</v>
      </c>
      <c r="J655" s="177">
        <v>16.54</v>
      </c>
    </row>
    <row r="656" spans="1:10" ht="26.4" x14ac:dyDescent="0.25">
      <c r="A656" s="180" t="s">
        <v>1294</v>
      </c>
      <c r="B656" s="182" t="s">
        <v>1534</v>
      </c>
      <c r="C656" s="180" t="s">
        <v>36</v>
      </c>
      <c r="D656" s="180" t="s">
        <v>1535</v>
      </c>
      <c r="E656" s="163" t="s">
        <v>1297</v>
      </c>
      <c r="F656" s="163"/>
      <c r="G656" s="181" t="s">
        <v>1298</v>
      </c>
      <c r="H656" s="184">
        <v>0.5</v>
      </c>
      <c r="I656" s="183">
        <v>29.76</v>
      </c>
      <c r="J656" s="183">
        <v>14.88</v>
      </c>
    </row>
    <row r="657" spans="1:10" ht="26.4" x14ac:dyDescent="0.25">
      <c r="A657" s="185" t="s">
        <v>1303</v>
      </c>
      <c r="B657" s="187" t="s">
        <v>1641</v>
      </c>
      <c r="C657" s="185" t="s">
        <v>1642</v>
      </c>
      <c r="D657" s="185" t="s">
        <v>1643</v>
      </c>
      <c r="E657" s="164" t="s">
        <v>1307</v>
      </c>
      <c r="F657" s="164"/>
      <c r="G657" s="186" t="s">
        <v>26</v>
      </c>
      <c r="H657" s="189">
        <v>1</v>
      </c>
      <c r="I657" s="188">
        <v>1.66</v>
      </c>
      <c r="J657" s="188">
        <v>1.66</v>
      </c>
    </row>
    <row r="658" spans="1:10" x14ac:dyDescent="0.25">
      <c r="A658" s="196"/>
      <c r="B658" s="196"/>
      <c r="C658" s="196"/>
      <c r="D658" s="196"/>
      <c r="E658" s="196" t="s">
        <v>1309</v>
      </c>
      <c r="F658" s="197">
        <v>5.32</v>
      </c>
      <c r="G658" s="196" t="s">
        <v>1310</v>
      </c>
      <c r="H658" s="197">
        <v>6.07</v>
      </c>
      <c r="I658" s="196" t="s">
        <v>1311</v>
      </c>
      <c r="J658" s="197">
        <v>11.39</v>
      </c>
    </row>
    <row r="659" spans="1:10" x14ac:dyDescent="0.25">
      <c r="A659" s="196"/>
      <c r="B659" s="196"/>
      <c r="C659" s="196"/>
      <c r="D659" s="196"/>
      <c r="E659" s="196" t="s">
        <v>1312</v>
      </c>
      <c r="F659" s="197">
        <v>3.39</v>
      </c>
      <c r="G659" s="196"/>
      <c r="H659" s="165" t="s">
        <v>1313</v>
      </c>
      <c r="I659" s="165"/>
      <c r="J659" s="197">
        <v>19.93</v>
      </c>
    </row>
    <row r="660" spans="1:10" ht="14.4" thickBot="1" x14ac:dyDescent="0.3">
      <c r="A660" s="191"/>
      <c r="B660" s="191"/>
      <c r="C660" s="191"/>
      <c r="D660" s="191"/>
      <c r="E660" s="191"/>
      <c r="F660" s="191"/>
      <c r="G660" s="191" t="s">
        <v>1314</v>
      </c>
      <c r="H660" s="193" t="s">
        <v>1644</v>
      </c>
      <c r="I660" s="191" t="s">
        <v>1316</v>
      </c>
      <c r="J660" s="192">
        <v>9697.5300000000007</v>
      </c>
    </row>
    <row r="661" spans="1:10" ht="14.4" thickTop="1" x14ac:dyDescent="0.25">
      <c r="A661" s="179"/>
      <c r="B661" s="179"/>
      <c r="C661" s="179"/>
      <c r="D661" s="179"/>
      <c r="E661" s="179"/>
      <c r="F661" s="179"/>
      <c r="G661" s="179"/>
      <c r="H661" s="179"/>
      <c r="I661" s="179"/>
      <c r="J661" s="179"/>
    </row>
    <row r="662" spans="1:10" x14ac:dyDescent="0.25">
      <c r="A662" s="168" t="s">
        <v>197</v>
      </c>
      <c r="B662" s="170" t="s">
        <v>3</v>
      </c>
      <c r="C662" s="168" t="s">
        <v>4</v>
      </c>
      <c r="D662" s="168" t="s">
        <v>5</v>
      </c>
      <c r="E662" s="161" t="s">
        <v>1291</v>
      </c>
      <c r="F662" s="161"/>
      <c r="G662" s="169" t="s">
        <v>6</v>
      </c>
      <c r="H662" s="170" t="s">
        <v>7</v>
      </c>
      <c r="I662" s="170" t="s">
        <v>8</v>
      </c>
      <c r="J662" s="170" t="s">
        <v>10</v>
      </c>
    </row>
    <row r="663" spans="1:10" ht="26.4" x14ac:dyDescent="0.25">
      <c r="A663" s="174" t="s">
        <v>1292</v>
      </c>
      <c r="B663" s="176" t="s">
        <v>198</v>
      </c>
      <c r="C663" s="174" t="s">
        <v>36</v>
      </c>
      <c r="D663" s="174" t="s">
        <v>199</v>
      </c>
      <c r="E663" s="162" t="s">
        <v>1592</v>
      </c>
      <c r="F663" s="162"/>
      <c r="G663" s="175" t="s">
        <v>51</v>
      </c>
      <c r="H663" s="178">
        <v>1</v>
      </c>
      <c r="I663" s="177">
        <v>30.87</v>
      </c>
      <c r="J663" s="177">
        <v>30.87</v>
      </c>
    </row>
    <row r="664" spans="1:10" ht="26.4" x14ac:dyDescent="0.25">
      <c r="A664" s="180" t="s">
        <v>1294</v>
      </c>
      <c r="B664" s="182" t="s">
        <v>1645</v>
      </c>
      <c r="C664" s="180" t="s">
        <v>36</v>
      </c>
      <c r="D664" s="180" t="s">
        <v>1646</v>
      </c>
      <c r="E664" s="163" t="s">
        <v>1592</v>
      </c>
      <c r="F664" s="163"/>
      <c r="G664" s="181" t="s">
        <v>77</v>
      </c>
      <c r="H664" s="184">
        <v>0.54500000000000004</v>
      </c>
      <c r="I664" s="183">
        <v>33.85</v>
      </c>
      <c r="J664" s="183">
        <v>18.440000000000001</v>
      </c>
    </row>
    <row r="665" spans="1:10" ht="26.4" x14ac:dyDescent="0.25">
      <c r="A665" s="180" t="s">
        <v>1294</v>
      </c>
      <c r="B665" s="182" t="s">
        <v>1335</v>
      </c>
      <c r="C665" s="180" t="s">
        <v>36</v>
      </c>
      <c r="D665" s="180" t="s">
        <v>1336</v>
      </c>
      <c r="E665" s="163" t="s">
        <v>1297</v>
      </c>
      <c r="F665" s="163"/>
      <c r="G665" s="181" t="s">
        <v>1298</v>
      </c>
      <c r="H665" s="184">
        <v>0.21199999999999999</v>
      </c>
      <c r="I665" s="183">
        <v>29.38</v>
      </c>
      <c r="J665" s="183">
        <v>6.22</v>
      </c>
    </row>
    <row r="666" spans="1:10" ht="26.4" x14ac:dyDescent="0.25">
      <c r="A666" s="180" t="s">
        <v>1294</v>
      </c>
      <c r="B666" s="182" t="s">
        <v>1333</v>
      </c>
      <c r="C666" s="180" t="s">
        <v>36</v>
      </c>
      <c r="D666" s="180" t="s">
        <v>1334</v>
      </c>
      <c r="E666" s="163" t="s">
        <v>1297</v>
      </c>
      <c r="F666" s="163"/>
      <c r="G666" s="181" t="s">
        <v>1298</v>
      </c>
      <c r="H666" s="184">
        <v>0.15</v>
      </c>
      <c r="I666" s="183">
        <v>24.84</v>
      </c>
      <c r="J666" s="183">
        <v>3.72</v>
      </c>
    </row>
    <row r="667" spans="1:10" x14ac:dyDescent="0.25">
      <c r="A667" s="185" t="s">
        <v>1303</v>
      </c>
      <c r="B667" s="187" t="s">
        <v>1518</v>
      </c>
      <c r="C667" s="185" t="s">
        <v>36</v>
      </c>
      <c r="D667" s="185" t="s">
        <v>1519</v>
      </c>
      <c r="E667" s="164" t="s">
        <v>1307</v>
      </c>
      <c r="F667" s="164"/>
      <c r="G667" s="186" t="s">
        <v>93</v>
      </c>
      <c r="H667" s="189">
        <v>8.0000000000000002E-3</v>
      </c>
      <c r="I667" s="188">
        <v>20.04</v>
      </c>
      <c r="J667" s="188">
        <v>0.16</v>
      </c>
    </row>
    <row r="668" spans="1:10" ht="39.6" x14ac:dyDescent="0.25">
      <c r="A668" s="185" t="s">
        <v>1303</v>
      </c>
      <c r="B668" s="187" t="s">
        <v>1612</v>
      </c>
      <c r="C668" s="185" t="s">
        <v>36</v>
      </c>
      <c r="D668" s="185" t="s">
        <v>1613</v>
      </c>
      <c r="E668" s="164" t="s">
        <v>1307</v>
      </c>
      <c r="F668" s="164"/>
      <c r="G668" s="186" t="s">
        <v>77</v>
      </c>
      <c r="H668" s="189">
        <v>0.109</v>
      </c>
      <c r="I668" s="188">
        <v>21.41</v>
      </c>
      <c r="J668" s="188">
        <v>2.33</v>
      </c>
    </row>
    <row r="669" spans="1:10" x14ac:dyDescent="0.25">
      <c r="A669" s="196"/>
      <c r="B669" s="196"/>
      <c r="C669" s="196"/>
      <c r="D669" s="196"/>
      <c r="E669" s="196" t="s">
        <v>1309</v>
      </c>
      <c r="F669" s="197">
        <v>3.97</v>
      </c>
      <c r="G669" s="196" t="s">
        <v>1310</v>
      </c>
      <c r="H669" s="197">
        <v>4.53</v>
      </c>
      <c r="I669" s="196" t="s">
        <v>1311</v>
      </c>
      <c r="J669" s="197">
        <v>8.5</v>
      </c>
    </row>
    <row r="670" spans="1:10" x14ac:dyDescent="0.25">
      <c r="A670" s="196"/>
      <c r="B670" s="196"/>
      <c r="C670" s="196"/>
      <c r="D670" s="196"/>
      <c r="E670" s="196" t="s">
        <v>1312</v>
      </c>
      <c r="F670" s="197">
        <v>6.32</v>
      </c>
      <c r="G670" s="196"/>
      <c r="H670" s="165" t="s">
        <v>1313</v>
      </c>
      <c r="I670" s="165"/>
      <c r="J670" s="197">
        <v>37.19</v>
      </c>
    </row>
    <row r="671" spans="1:10" ht="14.4" thickBot="1" x14ac:dyDescent="0.3">
      <c r="A671" s="191"/>
      <c r="B671" s="191"/>
      <c r="C671" s="191"/>
      <c r="D671" s="191"/>
      <c r="E671" s="191"/>
      <c r="F671" s="191"/>
      <c r="G671" s="191" t="s">
        <v>1314</v>
      </c>
      <c r="H671" s="193" t="s">
        <v>1647</v>
      </c>
      <c r="I671" s="191" t="s">
        <v>1316</v>
      </c>
      <c r="J671" s="192">
        <v>51813.1</v>
      </c>
    </row>
    <row r="672" spans="1:10" ht="14.4" thickTop="1" x14ac:dyDescent="0.25">
      <c r="A672" s="179"/>
      <c r="B672" s="179"/>
      <c r="C672" s="179"/>
      <c r="D672" s="179"/>
      <c r="E672" s="179"/>
      <c r="F672" s="179"/>
      <c r="G672" s="179"/>
      <c r="H672" s="179"/>
      <c r="I672" s="179"/>
      <c r="J672" s="179"/>
    </row>
    <row r="673" spans="1:10" x14ac:dyDescent="0.25">
      <c r="A673" s="171" t="s">
        <v>200</v>
      </c>
      <c r="B673" s="171"/>
      <c r="C673" s="171"/>
      <c r="D673" s="171" t="s">
        <v>201</v>
      </c>
      <c r="E673" s="171"/>
      <c r="F673" s="160"/>
      <c r="G673" s="160"/>
      <c r="H673" s="172"/>
      <c r="I673" s="171"/>
      <c r="J673" s="173">
        <v>230459.32</v>
      </c>
    </row>
    <row r="674" spans="1:10" x14ac:dyDescent="0.25">
      <c r="A674" s="171" t="s">
        <v>202</v>
      </c>
      <c r="B674" s="171"/>
      <c r="C674" s="171"/>
      <c r="D674" s="171" t="s">
        <v>203</v>
      </c>
      <c r="E674" s="171"/>
      <c r="F674" s="160"/>
      <c r="G674" s="160"/>
      <c r="H674" s="172"/>
      <c r="I674" s="171"/>
      <c r="J674" s="173">
        <v>154157.17000000001</v>
      </c>
    </row>
    <row r="675" spans="1:10" x14ac:dyDescent="0.25">
      <c r="A675" s="168" t="s">
        <v>204</v>
      </c>
      <c r="B675" s="170" t="s">
        <v>3</v>
      </c>
      <c r="C675" s="168" t="s">
        <v>4</v>
      </c>
      <c r="D675" s="168" t="s">
        <v>5</v>
      </c>
      <c r="E675" s="161" t="s">
        <v>1291</v>
      </c>
      <c r="F675" s="161"/>
      <c r="G675" s="169" t="s">
        <v>6</v>
      </c>
      <c r="H675" s="170" t="s">
        <v>7</v>
      </c>
      <c r="I675" s="170" t="s">
        <v>8</v>
      </c>
      <c r="J675" s="170" t="s">
        <v>10</v>
      </c>
    </row>
    <row r="676" spans="1:10" ht="39.6" x14ac:dyDescent="0.25">
      <c r="A676" s="174" t="s">
        <v>1292</v>
      </c>
      <c r="B676" s="176" t="s">
        <v>205</v>
      </c>
      <c r="C676" s="174" t="s">
        <v>36</v>
      </c>
      <c r="D676" s="174" t="s">
        <v>206</v>
      </c>
      <c r="E676" s="162" t="s">
        <v>1648</v>
      </c>
      <c r="F676" s="162"/>
      <c r="G676" s="175" t="s">
        <v>26</v>
      </c>
      <c r="H676" s="178">
        <v>1</v>
      </c>
      <c r="I676" s="177">
        <v>55.13</v>
      </c>
      <c r="J676" s="177">
        <v>55.13</v>
      </c>
    </row>
    <row r="677" spans="1:10" ht="26.4" x14ac:dyDescent="0.25">
      <c r="A677" s="180" t="s">
        <v>1294</v>
      </c>
      <c r="B677" s="182" t="s">
        <v>1510</v>
      </c>
      <c r="C677" s="180" t="s">
        <v>36</v>
      </c>
      <c r="D677" s="180" t="s">
        <v>1511</v>
      </c>
      <c r="E677" s="163" t="s">
        <v>1297</v>
      </c>
      <c r="F677" s="163"/>
      <c r="G677" s="181" t="s">
        <v>1298</v>
      </c>
      <c r="H677" s="184">
        <v>0.59</v>
      </c>
      <c r="I677" s="183">
        <v>29.98</v>
      </c>
      <c r="J677" s="183">
        <v>17.68</v>
      </c>
    </row>
    <row r="678" spans="1:10" ht="39.6" x14ac:dyDescent="0.25">
      <c r="A678" s="180" t="s">
        <v>1294</v>
      </c>
      <c r="B678" s="182" t="s">
        <v>1649</v>
      </c>
      <c r="C678" s="180" t="s">
        <v>36</v>
      </c>
      <c r="D678" s="180" t="s">
        <v>1650</v>
      </c>
      <c r="E678" s="163" t="s">
        <v>1384</v>
      </c>
      <c r="F678" s="163"/>
      <c r="G678" s="181" t="s">
        <v>51</v>
      </c>
      <c r="H678" s="184">
        <v>1.04E-2</v>
      </c>
      <c r="I678" s="183">
        <v>744.32</v>
      </c>
      <c r="J678" s="183">
        <v>7.74</v>
      </c>
    </row>
    <row r="679" spans="1:10" ht="26.4" x14ac:dyDescent="0.25">
      <c r="A679" s="180" t="s">
        <v>1294</v>
      </c>
      <c r="B679" s="182" t="s">
        <v>1301</v>
      </c>
      <c r="C679" s="180" t="s">
        <v>36</v>
      </c>
      <c r="D679" s="180" t="s">
        <v>1302</v>
      </c>
      <c r="E679" s="163" t="s">
        <v>1297</v>
      </c>
      <c r="F679" s="163"/>
      <c r="G679" s="181" t="s">
        <v>1298</v>
      </c>
      <c r="H679" s="184">
        <v>0.29499999999999998</v>
      </c>
      <c r="I679" s="183">
        <v>24.25</v>
      </c>
      <c r="J679" s="183">
        <v>7.15</v>
      </c>
    </row>
    <row r="680" spans="1:10" x14ac:dyDescent="0.25">
      <c r="A680" s="185" t="s">
        <v>1303</v>
      </c>
      <c r="B680" s="187" t="s">
        <v>1651</v>
      </c>
      <c r="C680" s="185" t="s">
        <v>36</v>
      </c>
      <c r="D680" s="185" t="s">
        <v>1652</v>
      </c>
      <c r="E680" s="164" t="s">
        <v>1307</v>
      </c>
      <c r="F680" s="164"/>
      <c r="G680" s="186" t="s">
        <v>1653</v>
      </c>
      <c r="H680" s="189">
        <v>5.0000000000000001E-3</v>
      </c>
      <c r="I680" s="188">
        <v>41.93</v>
      </c>
      <c r="J680" s="188">
        <v>0.2</v>
      </c>
    </row>
    <row r="681" spans="1:10" ht="26.4" x14ac:dyDescent="0.25">
      <c r="A681" s="185" t="s">
        <v>1303</v>
      </c>
      <c r="B681" s="187" t="s">
        <v>1654</v>
      </c>
      <c r="C681" s="185" t="s">
        <v>36</v>
      </c>
      <c r="D681" s="185" t="s">
        <v>1655</v>
      </c>
      <c r="E681" s="164" t="s">
        <v>1307</v>
      </c>
      <c r="F681" s="164"/>
      <c r="G681" s="186" t="s">
        <v>77</v>
      </c>
      <c r="H681" s="189">
        <v>0.42</v>
      </c>
      <c r="I681" s="188">
        <v>2.1</v>
      </c>
      <c r="J681" s="188">
        <v>0.88</v>
      </c>
    </row>
    <row r="682" spans="1:10" ht="26.4" x14ac:dyDescent="0.25">
      <c r="A682" s="185" t="s">
        <v>1303</v>
      </c>
      <c r="B682" s="187" t="s">
        <v>1656</v>
      </c>
      <c r="C682" s="185" t="s">
        <v>36</v>
      </c>
      <c r="D682" s="185" t="s">
        <v>1657</v>
      </c>
      <c r="E682" s="164" t="s">
        <v>1307</v>
      </c>
      <c r="F682" s="164"/>
      <c r="G682" s="186" t="s">
        <v>38</v>
      </c>
      <c r="H682" s="189">
        <v>13.6</v>
      </c>
      <c r="I682" s="188">
        <v>1.58</v>
      </c>
      <c r="J682" s="188">
        <v>21.48</v>
      </c>
    </row>
    <row r="683" spans="1:10" x14ac:dyDescent="0.25">
      <c r="A683" s="196"/>
      <c r="B683" s="196"/>
      <c r="C683" s="196"/>
      <c r="D683" s="196"/>
      <c r="E683" s="196" t="s">
        <v>1309</v>
      </c>
      <c r="F683" s="197">
        <v>9.1</v>
      </c>
      <c r="G683" s="196" t="s">
        <v>1310</v>
      </c>
      <c r="H683" s="197">
        <v>10.36</v>
      </c>
      <c r="I683" s="196" t="s">
        <v>1311</v>
      </c>
      <c r="J683" s="197">
        <v>19.46</v>
      </c>
    </row>
    <row r="684" spans="1:10" x14ac:dyDescent="0.25">
      <c r="A684" s="196"/>
      <c r="B684" s="196"/>
      <c r="C684" s="196"/>
      <c r="D684" s="196"/>
      <c r="E684" s="196" t="s">
        <v>1312</v>
      </c>
      <c r="F684" s="197">
        <v>11.3</v>
      </c>
      <c r="G684" s="196"/>
      <c r="H684" s="165" t="s">
        <v>1313</v>
      </c>
      <c r="I684" s="165"/>
      <c r="J684" s="197">
        <v>66.430000000000007</v>
      </c>
    </row>
    <row r="685" spans="1:10" ht="14.4" thickBot="1" x14ac:dyDescent="0.3">
      <c r="A685" s="191"/>
      <c r="B685" s="191"/>
      <c r="C685" s="191"/>
      <c r="D685" s="191"/>
      <c r="E685" s="191"/>
      <c r="F685" s="191"/>
      <c r="G685" s="191" t="s">
        <v>1314</v>
      </c>
      <c r="H685" s="193" t="s">
        <v>1658</v>
      </c>
      <c r="I685" s="191" t="s">
        <v>1316</v>
      </c>
      <c r="J685" s="192">
        <v>742.02</v>
      </c>
    </row>
    <row r="686" spans="1:10" ht="14.4" thickTop="1" x14ac:dyDescent="0.25">
      <c r="A686" s="179"/>
      <c r="B686" s="179"/>
      <c r="C686" s="179"/>
      <c r="D686" s="179"/>
      <c r="E686" s="179"/>
      <c r="F686" s="179"/>
      <c r="G686" s="179"/>
      <c r="H686" s="179"/>
      <c r="I686" s="179"/>
      <c r="J686" s="179"/>
    </row>
    <row r="687" spans="1:10" x14ac:dyDescent="0.25">
      <c r="A687" s="168" t="s">
        <v>207</v>
      </c>
      <c r="B687" s="170" t="s">
        <v>3</v>
      </c>
      <c r="C687" s="168" t="s">
        <v>4</v>
      </c>
      <c r="D687" s="168" t="s">
        <v>5</v>
      </c>
      <c r="E687" s="161" t="s">
        <v>1291</v>
      </c>
      <c r="F687" s="161"/>
      <c r="G687" s="169" t="s">
        <v>6</v>
      </c>
      <c r="H687" s="170" t="s">
        <v>7</v>
      </c>
      <c r="I687" s="170" t="s">
        <v>8</v>
      </c>
      <c r="J687" s="170" t="s">
        <v>10</v>
      </c>
    </row>
    <row r="688" spans="1:10" ht="39.6" x14ac:dyDescent="0.25">
      <c r="A688" s="174" t="s">
        <v>1292</v>
      </c>
      <c r="B688" s="176" t="s">
        <v>208</v>
      </c>
      <c r="C688" s="174" t="s">
        <v>36</v>
      </c>
      <c r="D688" s="174" t="s">
        <v>209</v>
      </c>
      <c r="E688" s="162" t="s">
        <v>1648</v>
      </c>
      <c r="F688" s="162"/>
      <c r="G688" s="175" t="s">
        <v>26</v>
      </c>
      <c r="H688" s="178">
        <v>1</v>
      </c>
      <c r="I688" s="177">
        <v>73.84</v>
      </c>
      <c r="J688" s="177">
        <v>73.84</v>
      </c>
    </row>
    <row r="689" spans="1:10" ht="39.6" x14ac:dyDescent="0.25">
      <c r="A689" s="180" t="s">
        <v>1294</v>
      </c>
      <c r="B689" s="182" t="s">
        <v>1649</v>
      </c>
      <c r="C689" s="180" t="s">
        <v>36</v>
      </c>
      <c r="D689" s="180" t="s">
        <v>1650</v>
      </c>
      <c r="E689" s="163" t="s">
        <v>1384</v>
      </c>
      <c r="F689" s="163"/>
      <c r="G689" s="181" t="s">
        <v>51</v>
      </c>
      <c r="H689" s="184">
        <v>1.18E-2</v>
      </c>
      <c r="I689" s="183">
        <v>744.32</v>
      </c>
      <c r="J689" s="183">
        <v>8.7799999999999994</v>
      </c>
    </row>
    <row r="690" spans="1:10" ht="26.4" x14ac:dyDescent="0.25">
      <c r="A690" s="180" t="s">
        <v>1294</v>
      </c>
      <c r="B690" s="182" t="s">
        <v>1301</v>
      </c>
      <c r="C690" s="180" t="s">
        <v>36</v>
      </c>
      <c r="D690" s="180" t="s">
        <v>1302</v>
      </c>
      <c r="E690" s="163" t="s">
        <v>1297</v>
      </c>
      <c r="F690" s="163"/>
      <c r="G690" s="181" t="s">
        <v>1298</v>
      </c>
      <c r="H690" s="184">
        <v>0.43</v>
      </c>
      <c r="I690" s="183">
        <v>24.25</v>
      </c>
      <c r="J690" s="183">
        <v>10.42</v>
      </c>
    </row>
    <row r="691" spans="1:10" ht="26.4" x14ac:dyDescent="0.25">
      <c r="A691" s="180" t="s">
        <v>1294</v>
      </c>
      <c r="B691" s="182" t="s">
        <v>1510</v>
      </c>
      <c r="C691" s="180" t="s">
        <v>36</v>
      </c>
      <c r="D691" s="180" t="s">
        <v>1511</v>
      </c>
      <c r="E691" s="163" t="s">
        <v>1297</v>
      </c>
      <c r="F691" s="163"/>
      <c r="G691" s="181" t="s">
        <v>1298</v>
      </c>
      <c r="H691" s="184">
        <v>0.86</v>
      </c>
      <c r="I691" s="183">
        <v>29.98</v>
      </c>
      <c r="J691" s="183">
        <v>25.78</v>
      </c>
    </row>
    <row r="692" spans="1:10" ht="26.4" x14ac:dyDescent="0.25">
      <c r="A692" s="185" t="s">
        <v>1303</v>
      </c>
      <c r="B692" s="187" t="s">
        <v>1659</v>
      </c>
      <c r="C692" s="185" t="s">
        <v>36</v>
      </c>
      <c r="D692" s="185" t="s">
        <v>1660</v>
      </c>
      <c r="E692" s="164" t="s">
        <v>1307</v>
      </c>
      <c r="F692" s="164"/>
      <c r="G692" s="186" t="s">
        <v>77</v>
      </c>
      <c r="H692" s="189">
        <v>0.42</v>
      </c>
      <c r="I692" s="188">
        <v>3.32</v>
      </c>
      <c r="J692" s="188">
        <v>1.39</v>
      </c>
    </row>
    <row r="693" spans="1:10" ht="26.4" x14ac:dyDescent="0.25">
      <c r="A693" s="185" t="s">
        <v>1303</v>
      </c>
      <c r="B693" s="187" t="s">
        <v>1661</v>
      </c>
      <c r="C693" s="185" t="s">
        <v>36</v>
      </c>
      <c r="D693" s="185" t="s">
        <v>1662</v>
      </c>
      <c r="E693" s="164" t="s">
        <v>1307</v>
      </c>
      <c r="F693" s="164"/>
      <c r="G693" s="186" t="s">
        <v>38</v>
      </c>
      <c r="H693" s="189">
        <v>13.6</v>
      </c>
      <c r="I693" s="188">
        <v>1.99</v>
      </c>
      <c r="J693" s="188">
        <v>27.06</v>
      </c>
    </row>
    <row r="694" spans="1:10" x14ac:dyDescent="0.25">
      <c r="A694" s="185" t="s">
        <v>1303</v>
      </c>
      <c r="B694" s="187" t="s">
        <v>1651</v>
      </c>
      <c r="C694" s="185" t="s">
        <v>36</v>
      </c>
      <c r="D694" s="185" t="s">
        <v>1652</v>
      </c>
      <c r="E694" s="164" t="s">
        <v>1307</v>
      </c>
      <c r="F694" s="164"/>
      <c r="G694" s="186" t="s">
        <v>1653</v>
      </c>
      <c r="H694" s="189">
        <v>0.01</v>
      </c>
      <c r="I694" s="188">
        <v>41.93</v>
      </c>
      <c r="J694" s="188">
        <v>0.41</v>
      </c>
    </row>
    <row r="695" spans="1:10" x14ac:dyDescent="0.25">
      <c r="A695" s="196"/>
      <c r="B695" s="196"/>
      <c r="C695" s="196"/>
      <c r="D695" s="196"/>
      <c r="E695" s="196" t="s">
        <v>1309</v>
      </c>
      <c r="F695" s="197">
        <v>13.14</v>
      </c>
      <c r="G695" s="196" t="s">
        <v>1310</v>
      </c>
      <c r="H695" s="197">
        <v>14.96</v>
      </c>
      <c r="I695" s="196" t="s">
        <v>1311</v>
      </c>
      <c r="J695" s="197">
        <v>28.1</v>
      </c>
    </row>
    <row r="696" spans="1:10" x14ac:dyDescent="0.25">
      <c r="A696" s="196"/>
      <c r="B696" s="196"/>
      <c r="C696" s="196"/>
      <c r="D696" s="196"/>
      <c r="E696" s="196" t="s">
        <v>1312</v>
      </c>
      <c r="F696" s="197">
        <v>15.13</v>
      </c>
      <c r="G696" s="196"/>
      <c r="H696" s="165" t="s">
        <v>1313</v>
      </c>
      <c r="I696" s="165"/>
      <c r="J696" s="197">
        <v>88.97</v>
      </c>
    </row>
    <row r="697" spans="1:10" ht="14.4" thickBot="1" x14ac:dyDescent="0.3">
      <c r="A697" s="191"/>
      <c r="B697" s="191"/>
      <c r="C697" s="191"/>
      <c r="D697" s="191"/>
      <c r="E697" s="191"/>
      <c r="F697" s="191"/>
      <c r="G697" s="191" t="s">
        <v>1314</v>
      </c>
      <c r="H697" s="193" t="s">
        <v>1663</v>
      </c>
      <c r="I697" s="191" t="s">
        <v>1316</v>
      </c>
      <c r="J697" s="192">
        <v>89857.03</v>
      </c>
    </row>
    <row r="698" spans="1:10" ht="14.4" thickTop="1" x14ac:dyDescent="0.25">
      <c r="A698" s="179"/>
      <c r="B698" s="179"/>
      <c r="C698" s="179"/>
      <c r="D698" s="179"/>
      <c r="E698" s="179"/>
      <c r="F698" s="179"/>
      <c r="G698" s="179"/>
      <c r="H698" s="179"/>
      <c r="I698" s="179"/>
      <c r="J698" s="179"/>
    </row>
    <row r="699" spans="1:10" x14ac:dyDescent="0.25">
      <c r="A699" s="168" t="s">
        <v>210</v>
      </c>
      <c r="B699" s="170" t="s">
        <v>3</v>
      </c>
      <c r="C699" s="168" t="s">
        <v>4</v>
      </c>
      <c r="D699" s="168" t="s">
        <v>5</v>
      </c>
      <c r="E699" s="161" t="s">
        <v>1291</v>
      </c>
      <c r="F699" s="161"/>
      <c r="G699" s="169" t="s">
        <v>6</v>
      </c>
      <c r="H699" s="170" t="s">
        <v>7</v>
      </c>
      <c r="I699" s="170" t="s">
        <v>8</v>
      </c>
      <c r="J699" s="170" t="s">
        <v>10</v>
      </c>
    </row>
    <row r="700" spans="1:10" ht="26.4" x14ac:dyDescent="0.25">
      <c r="A700" s="174" t="s">
        <v>1292</v>
      </c>
      <c r="B700" s="176" t="s">
        <v>211</v>
      </c>
      <c r="C700" s="174" t="s">
        <v>20</v>
      </c>
      <c r="D700" s="174" t="s">
        <v>212</v>
      </c>
      <c r="E700" s="162" t="s">
        <v>1293</v>
      </c>
      <c r="F700" s="162"/>
      <c r="G700" s="175" t="s">
        <v>26</v>
      </c>
      <c r="H700" s="178">
        <v>1</v>
      </c>
      <c r="I700" s="177">
        <v>234.13</v>
      </c>
      <c r="J700" s="177">
        <v>234.13</v>
      </c>
    </row>
    <row r="701" spans="1:10" ht="26.4" x14ac:dyDescent="0.25">
      <c r="A701" s="180" t="s">
        <v>1294</v>
      </c>
      <c r="B701" s="182" t="s">
        <v>1510</v>
      </c>
      <c r="C701" s="180" t="s">
        <v>36</v>
      </c>
      <c r="D701" s="180" t="s">
        <v>1511</v>
      </c>
      <c r="E701" s="163" t="s">
        <v>1297</v>
      </c>
      <c r="F701" s="163"/>
      <c r="G701" s="181" t="s">
        <v>1298</v>
      </c>
      <c r="H701" s="184">
        <v>1.88</v>
      </c>
      <c r="I701" s="183">
        <v>29.98</v>
      </c>
      <c r="J701" s="183">
        <v>56.36</v>
      </c>
    </row>
    <row r="702" spans="1:10" ht="26.4" x14ac:dyDescent="0.25">
      <c r="A702" s="180" t="s">
        <v>1294</v>
      </c>
      <c r="B702" s="182" t="s">
        <v>1301</v>
      </c>
      <c r="C702" s="180" t="s">
        <v>36</v>
      </c>
      <c r="D702" s="180" t="s">
        <v>1302</v>
      </c>
      <c r="E702" s="163" t="s">
        <v>1297</v>
      </c>
      <c r="F702" s="163"/>
      <c r="G702" s="181" t="s">
        <v>1298</v>
      </c>
      <c r="H702" s="184">
        <v>1.88</v>
      </c>
      <c r="I702" s="183">
        <v>24.25</v>
      </c>
      <c r="J702" s="183">
        <v>45.59</v>
      </c>
    </row>
    <row r="703" spans="1:10" ht="26.4" x14ac:dyDescent="0.25">
      <c r="A703" s="185" t="s">
        <v>1303</v>
      </c>
      <c r="B703" s="187" t="s">
        <v>1664</v>
      </c>
      <c r="C703" s="185" t="s">
        <v>36</v>
      </c>
      <c r="D703" s="185" t="s">
        <v>1665</v>
      </c>
      <c r="E703" s="164" t="s">
        <v>1307</v>
      </c>
      <c r="F703" s="164"/>
      <c r="G703" s="186" t="s">
        <v>51</v>
      </c>
      <c r="H703" s="189">
        <v>4.0000000000000001E-3</v>
      </c>
      <c r="I703" s="188">
        <v>151.96</v>
      </c>
      <c r="J703" s="188">
        <v>0.6</v>
      </c>
    </row>
    <row r="704" spans="1:10" x14ac:dyDescent="0.25">
      <c r="A704" s="185" t="s">
        <v>1303</v>
      </c>
      <c r="B704" s="187" t="s">
        <v>1666</v>
      </c>
      <c r="C704" s="185" t="s">
        <v>36</v>
      </c>
      <c r="D704" s="185" t="s">
        <v>1667</v>
      </c>
      <c r="E704" s="164" t="s">
        <v>1307</v>
      </c>
      <c r="F704" s="164"/>
      <c r="G704" s="186" t="s">
        <v>93</v>
      </c>
      <c r="H704" s="189">
        <v>1.47</v>
      </c>
      <c r="I704" s="188">
        <v>0.86</v>
      </c>
      <c r="J704" s="188">
        <v>1.26</v>
      </c>
    </row>
    <row r="705" spans="1:10" x14ac:dyDescent="0.25">
      <c r="A705" s="185" t="s">
        <v>1303</v>
      </c>
      <c r="B705" s="187" t="s">
        <v>1668</v>
      </c>
      <c r="C705" s="185" t="s">
        <v>1642</v>
      </c>
      <c r="D705" s="185" t="s">
        <v>1669</v>
      </c>
      <c r="E705" s="164" t="s">
        <v>1307</v>
      </c>
      <c r="F705" s="164"/>
      <c r="G705" s="186" t="s">
        <v>771</v>
      </c>
      <c r="H705" s="189">
        <v>11.12</v>
      </c>
      <c r="I705" s="188">
        <v>11.72</v>
      </c>
      <c r="J705" s="188">
        <v>130.32</v>
      </c>
    </row>
    <row r="706" spans="1:10" x14ac:dyDescent="0.25">
      <c r="A706" s="196"/>
      <c r="B706" s="196"/>
      <c r="C706" s="196"/>
      <c r="D706" s="196"/>
      <c r="E706" s="196" t="s">
        <v>1309</v>
      </c>
      <c r="F706" s="197">
        <v>35.42</v>
      </c>
      <c r="G706" s="196" t="s">
        <v>1310</v>
      </c>
      <c r="H706" s="197">
        <v>40.340000000000003</v>
      </c>
      <c r="I706" s="196" t="s">
        <v>1311</v>
      </c>
      <c r="J706" s="197">
        <v>75.760000000000005</v>
      </c>
    </row>
    <row r="707" spans="1:10" x14ac:dyDescent="0.25">
      <c r="A707" s="196"/>
      <c r="B707" s="196"/>
      <c r="C707" s="196"/>
      <c r="D707" s="196"/>
      <c r="E707" s="196" t="s">
        <v>1312</v>
      </c>
      <c r="F707" s="197">
        <v>47.99</v>
      </c>
      <c r="G707" s="196"/>
      <c r="H707" s="165" t="s">
        <v>1313</v>
      </c>
      <c r="I707" s="165"/>
      <c r="J707" s="197">
        <v>282.12</v>
      </c>
    </row>
    <row r="708" spans="1:10" ht="14.4" thickBot="1" x14ac:dyDescent="0.3">
      <c r="A708" s="191"/>
      <c r="B708" s="191"/>
      <c r="C708" s="191"/>
      <c r="D708" s="191"/>
      <c r="E708" s="191"/>
      <c r="F708" s="191"/>
      <c r="G708" s="191" t="s">
        <v>1314</v>
      </c>
      <c r="H708" s="193" t="s">
        <v>1670</v>
      </c>
      <c r="I708" s="191" t="s">
        <v>1316</v>
      </c>
      <c r="J708" s="192">
        <v>38876.129999999997</v>
      </c>
    </row>
    <row r="709" spans="1:10" ht="14.4" thickTop="1" x14ac:dyDescent="0.25">
      <c r="A709" s="179"/>
      <c r="B709" s="179"/>
      <c r="C709" s="179"/>
      <c r="D709" s="179"/>
      <c r="E709" s="179"/>
      <c r="F709" s="179"/>
      <c r="G709" s="179"/>
      <c r="H709" s="179"/>
      <c r="I709" s="179"/>
      <c r="J709" s="179"/>
    </row>
    <row r="710" spans="1:10" x14ac:dyDescent="0.25">
      <c r="A710" s="168" t="s">
        <v>213</v>
      </c>
      <c r="B710" s="170" t="s">
        <v>3</v>
      </c>
      <c r="C710" s="168" t="s">
        <v>4</v>
      </c>
      <c r="D710" s="168" t="s">
        <v>5</v>
      </c>
      <c r="E710" s="161" t="s">
        <v>1291</v>
      </c>
      <c r="F710" s="161"/>
      <c r="G710" s="169" t="s">
        <v>6</v>
      </c>
      <c r="H710" s="170" t="s">
        <v>7</v>
      </c>
      <c r="I710" s="170" t="s">
        <v>8</v>
      </c>
      <c r="J710" s="170" t="s">
        <v>10</v>
      </c>
    </row>
    <row r="711" spans="1:10" ht="26.4" x14ac:dyDescent="0.25">
      <c r="A711" s="174" t="s">
        <v>1292</v>
      </c>
      <c r="B711" s="176" t="s">
        <v>214</v>
      </c>
      <c r="C711" s="174" t="s">
        <v>36</v>
      </c>
      <c r="D711" s="174" t="s">
        <v>215</v>
      </c>
      <c r="E711" s="162" t="s">
        <v>1671</v>
      </c>
      <c r="F711" s="162"/>
      <c r="G711" s="175" t="s">
        <v>77</v>
      </c>
      <c r="H711" s="178">
        <v>1</v>
      </c>
      <c r="I711" s="177">
        <v>75.05</v>
      </c>
      <c r="J711" s="177">
        <v>75.05</v>
      </c>
    </row>
    <row r="712" spans="1:10" ht="26.4" x14ac:dyDescent="0.25">
      <c r="A712" s="180" t="s">
        <v>1294</v>
      </c>
      <c r="B712" s="182" t="s">
        <v>1544</v>
      </c>
      <c r="C712" s="180" t="s">
        <v>36</v>
      </c>
      <c r="D712" s="180" t="s">
        <v>1545</v>
      </c>
      <c r="E712" s="163" t="s">
        <v>1531</v>
      </c>
      <c r="F712" s="163"/>
      <c r="G712" s="181" t="s">
        <v>93</v>
      </c>
      <c r="H712" s="184">
        <v>0.79</v>
      </c>
      <c r="I712" s="183">
        <v>9.26</v>
      </c>
      <c r="J712" s="183">
        <v>7.31</v>
      </c>
    </row>
    <row r="713" spans="1:10" ht="39.6" x14ac:dyDescent="0.25">
      <c r="A713" s="180" t="s">
        <v>1294</v>
      </c>
      <c r="B713" s="182" t="s">
        <v>1672</v>
      </c>
      <c r="C713" s="180" t="s">
        <v>36</v>
      </c>
      <c r="D713" s="180" t="s">
        <v>1673</v>
      </c>
      <c r="E713" s="163" t="s">
        <v>1384</v>
      </c>
      <c r="F713" s="163"/>
      <c r="G713" s="181" t="s">
        <v>51</v>
      </c>
      <c r="H713" s="184">
        <v>1.9E-3</v>
      </c>
      <c r="I713" s="183">
        <v>708.67</v>
      </c>
      <c r="J713" s="183">
        <v>1.34</v>
      </c>
    </row>
    <row r="714" spans="1:10" ht="26.4" x14ac:dyDescent="0.25">
      <c r="A714" s="180" t="s">
        <v>1294</v>
      </c>
      <c r="B714" s="182" t="s">
        <v>1674</v>
      </c>
      <c r="C714" s="180" t="s">
        <v>36</v>
      </c>
      <c r="D714" s="180" t="s">
        <v>1675</v>
      </c>
      <c r="E714" s="163" t="s">
        <v>1676</v>
      </c>
      <c r="F714" s="163"/>
      <c r="G714" s="181" t="s">
        <v>51</v>
      </c>
      <c r="H714" s="184">
        <v>2.8000000000000001E-2</v>
      </c>
      <c r="I714" s="183">
        <v>1132.74</v>
      </c>
      <c r="J714" s="183">
        <v>31.71</v>
      </c>
    </row>
    <row r="715" spans="1:10" ht="26.4" x14ac:dyDescent="0.25">
      <c r="A715" s="180" t="s">
        <v>1294</v>
      </c>
      <c r="B715" s="182" t="s">
        <v>1510</v>
      </c>
      <c r="C715" s="180" t="s">
        <v>36</v>
      </c>
      <c r="D715" s="180" t="s">
        <v>1511</v>
      </c>
      <c r="E715" s="163" t="s">
        <v>1297</v>
      </c>
      <c r="F715" s="163"/>
      <c r="G715" s="181" t="s">
        <v>1298</v>
      </c>
      <c r="H715" s="184">
        <v>0.248</v>
      </c>
      <c r="I715" s="183">
        <v>29.98</v>
      </c>
      <c r="J715" s="183">
        <v>7.43</v>
      </c>
    </row>
    <row r="716" spans="1:10" ht="26.4" x14ac:dyDescent="0.25">
      <c r="A716" s="180" t="s">
        <v>1294</v>
      </c>
      <c r="B716" s="182" t="s">
        <v>1301</v>
      </c>
      <c r="C716" s="180" t="s">
        <v>36</v>
      </c>
      <c r="D716" s="180" t="s">
        <v>1302</v>
      </c>
      <c r="E716" s="163" t="s">
        <v>1297</v>
      </c>
      <c r="F716" s="163"/>
      <c r="G716" s="181" t="s">
        <v>1298</v>
      </c>
      <c r="H716" s="184">
        <v>0.124</v>
      </c>
      <c r="I716" s="183">
        <v>24.25</v>
      </c>
      <c r="J716" s="183">
        <v>3</v>
      </c>
    </row>
    <row r="717" spans="1:10" ht="39.6" x14ac:dyDescent="0.25">
      <c r="A717" s="185" t="s">
        <v>1303</v>
      </c>
      <c r="B717" s="187" t="s">
        <v>1612</v>
      </c>
      <c r="C717" s="185" t="s">
        <v>36</v>
      </c>
      <c r="D717" s="185" t="s">
        <v>1613</v>
      </c>
      <c r="E717" s="164" t="s">
        <v>1307</v>
      </c>
      <c r="F717" s="164"/>
      <c r="G717" s="186" t="s">
        <v>77</v>
      </c>
      <c r="H717" s="189">
        <v>0.16919999999999999</v>
      </c>
      <c r="I717" s="188">
        <v>21.41</v>
      </c>
      <c r="J717" s="188">
        <v>3.62</v>
      </c>
    </row>
    <row r="718" spans="1:10" x14ac:dyDescent="0.25">
      <c r="A718" s="185" t="s">
        <v>1303</v>
      </c>
      <c r="B718" s="187" t="s">
        <v>1677</v>
      </c>
      <c r="C718" s="185" t="s">
        <v>36</v>
      </c>
      <c r="D718" s="185" t="s">
        <v>1678</v>
      </c>
      <c r="E718" s="164" t="s">
        <v>1307</v>
      </c>
      <c r="F718" s="164"/>
      <c r="G718" s="186" t="s">
        <v>38</v>
      </c>
      <c r="H718" s="189">
        <v>5.34</v>
      </c>
      <c r="I718" s="188">
        <v>3.45</v>
      </c>
      <c r="J718" s="188">
        <v>18.420000000000002</v>
      </c>
    </row>
    <row r="719" spans="1:10" ht="26.4" x14ac:dyDescent="0.25">
      <c r="A719" s="185" t="s">
        <v>1303</v>
      </c>
      <c r="B719" s="187" t="s">
        <v>1337</v>
      </c>
      <c r="C719" s="185" t="s">
        <v>36</v>
      </c>
      <c r="D719" s="185" t="s">
        <v>1338</v>
      </c>
      <c r="E719" s="164" t="s">
        <v>1307</v>
      </c>
      <c r="F719" s="164"/>
      <c r="G719" s="186" t="s">
        <v>77</v>
      </c>
      <c r="H719" s="189">
        <v>0.20300000000000001</v>
      </c>
      <c r="I719" s="188">
        <v>10.96</v>
      </c>
      <c r="J719" s="188">
        <v>2.2200000000000002</v>
      </c>
    </row>
    <row r="720" spans="1:10" x14ac:dyDescent="0.25">
      <c r="A720" s="196"/>
      <c r="B720" s="196"/>
      <c r="C720" s="196"/>
      <c r="D720" s="196"/>
      <c r="E720" s="196" t="s">
        <v>1309</v>
      </c>
      <c r="F720" s="197">
        <v>8.34</v>
      </c>
      <c r="G720" s="196" t="s">
        <v>1310</v>
      </c>
      <c r="H720" s="197">
        <v>9.51</v>
      </c>
      <c r="I720" s="196" t="s">
        <v>1311</v>
      </c>
      <c r="J720" s="197">
        <v>17.850000000000001</v>
      </c>
    </row>
    <row r="721" spans="1:10" x14ac:dyDescent="0.25">
      <c r="A721" s="196"/>
      <c r="B721" s="196"/>
      <c r="C721" s="196"/>
      <c r="D721" s="196"/>
      <c r="E721" s="196" t="s">
        <v>1312</v>
      </c>
      <c r="F721" s="197">
        <v>15.38</v>
      </c>
      <c r="G721" s="196"/>
      <c r="H721" s="165" t="s">
        <v>1313</v>
      </c>
      <c r="I721" s="165"/>
      <c r="J721" s="197">
        <v>90.43</v>
      </c>
    </row>
    <row r="722" spans="1:10" ht="14.4" thickBot="1" x14ac:dyDescent="0.3">
      <c r="A722" s="191"/>
      <c r="B722" s="191"/>
      <c r="C722" s="191"/>
      <c r="D722" s="191"/>
      <c r="E722" s="191"/>
      <c r="F722" s="191"/>
      <c r="G722" s="191" t="s">
        <v>1314</v>
      </c>
      <c r="H722" s="193" t="s">
        <v>1679</v>
      </c>
      <c r="I722" s="191" t="s">
        <v>1316</v>
      </c>
      <c r="J722" s="192">
        <v>12140.22</v>
      </c>
    </row>
    <row r="723" spans="1:10" ht="14.4" thickTop="1" x14ac:dyDescent="0.25">
      <c r="A723" s="179"/>
      <c r="B723" s="179"/>
      <c r="C723" s="179"/>
      <c r="D723" s="179"/>
      <c r="E723" s="179"/>
      <c r="F723" s="179"/>
      <c r="G723" s="179"/>
      <c r="H723" s="179"/>
      <c r="I723" s="179"/>
      <c r="J723" s="179"/>
    </row>
    <row r="724" spans="1:10" x14ac:dyDescent="0.25">
      <c r="A724" s="168" t="s">
        <v>216</v>
      </c>
      <c r="B724" s="170" t="s">
        <v>3</v>
      </c>
      <c r="C724" s="168" t="s">
        <v>4</v>
      </c>
      <c r="D724" s="168" t="s">
        <v>5</v>
      </c>
      <c r="E724" s="161" t="s">
        <v>1291</v>
      </c>
      <c r="F724" s="161"/>
      <c r="G724" s="169" t="s">
        <v>6</v>
      </c>
      <c r="H724" s="170" t="s">
        <v>7</v>
      </c>
      <c r="I724" s="170" t="s">
        <v>8</v>
      </c>
      <c r="J724" s="170" t="s">
        <v>10</v>
      </c>
    </row>
    <row r="725" spans="1:10" ht="26.4" x14ac:dyDescent="0.25">
      <c r="A725" s="174" t="s">
        <v>1292</v>
      </c>
      <c r="B725" s="176" t="s">
        <v>217</v>
      </c>
      <c r="C725" s="174" t="s">
        <v>36</v>
      </c>
      <c r="D725" s="174" t="s">
        <v>218</v>
      </c>
      <c r="E725" s="162" t="s">
        <v>1671</v>
      </c>
      <c r="F725" s="162"/>
      <c r="G725" s="175" t="s">
        <v>77</v>
      </c>
      <c r="H725" s="178">
        <v>1</v>
      </c>
      <c r="I725" s="177">
        <v>53.16</v>
      </c>
      <c r="J725" s="177">
        <v>53.16</v>
      </c>
    </row>
    <row r="726" spans="1:10" ht="26.4" x14ac:dyDescent="0.25">
      <c r="A726" s="180" t="s">
        <v>1294</v>
      </c>
      <c r="B726" s="182" t="s">
        <v>1544</v>
      </c>
      <c r="C726" s="180" t="s">
        <v>36</v>
      </c>
      <c r="D726" s="180" t="s">
        <v>1545</v>
      </c>
      <c r="E726" s="163" t="s">
        <v>1531</v>
      </c>
      <c r="F726" s="163"/>
      <c r="G726" s="181" t="s">
        <v>93</v>
      </c>
      <c r="H726" s="184">
        <v>0.79</v>
      </c>
      <c r="I726" s="183">
        <v>9.26</v>
      </c>
      <c r="J726" s="183">
        <v>7.31</v>
      </c>
    </row>
    <row r="727" spans="1:10" ht="26.4" x14ac:dyDescent="0.25">
      <c r="A727" s="180" t="s">
        <v>1294</v>
      </c>
      <c r="B727" s="182" t="s">
        <v>1680</v>
      </c>
      <c r="C727" s="180" t="s">
        <v>36</v>
      </c>
      <c r="D727" s="180" t="s">
        <v>1681</v>
      </c>
      <c r="E727" s="163" t="s">
        <v>1676</v>
      </c>
      <c r="F727" s="163"/>
      <c r="G727" s="181" t="s">
        <v>51</v>
      </c>
      <c r="H727" s="184">
        <v>2.8000000000000001E-2</v>
      </c>
      <c r="I727" s="183">
        <v>1014.24</v>
      </c>
      <c r="J727" s="183">
        <v>28.39</v>
      </c>
    </row>
    <row r="728" spans="1:10" ht="26.4" x14ac:dyDescent="0.25">
      <c r="A728" s="180" t="s">
        <v>1294</v>
      </c>
      <c r="B728" s="182" t="s">
        <v>1301</v>
      </c>
      <c r="C728" s="180" t="s">
        <v>36</v>
      </c>
      <c r="D728" s="180" t="s">
        <v>1302</v>
      </c>
      <c r="E728" s="163" t="s">
        <v>1297</v>
      </c>
      <c r="F728" s="163"/>
      <c r="G728" s="181" t="s">
        <v>1298</v>
      </c>
      <c r="H728" s="184">
        <v>6.8000000000000005E-2</v>
      </c>
      <c r="I728" s="183">
        <v>24.25</v>
      </c>
      <c r="J728" s="183">
        <v>1.64</v>
      </c>
    </row>
    <row r="729" spans="1:10" ht="39.6" x14ac:dyDescent="0.25">
      <c r="A729" s="180" t="s">
        <v>1294</v>
      </c>
      <c r="B729" s="182" t="s">
        <v>1672</v>
      </c>
      <c r="C729" s="180" t="s">
        <v>36</v>
      </c>
      <c r="D729" s="180" t="s">
        <v>1673</v>
      </c>
      <c r="E729" s="163" t="s">
        <v>1384</v>
      </c>
      <c r="F729" s="163"/>
      <c r="G729" s="181" t="s">
        <v>51</v>
      </c>
      <c r="H729" s="184">
        <v>1.9E-3</v>
      </c>
      <c r="I729" s="183">
        <v>708.67</v>
      </c>
      <c r="J729" s="183">
        <v>1.34</v>
      </c>
    </row>
    <row r="730" spans="1:10" ht="26.4" x14ac:dyDescent="0.25">
      <c r="A730" s="180" t="s">
        <v>1294</v>
      </c>
      <c r="B730" s="182" t="s">
        <v>1510</v>
      </c>
      <c r="C730" s="180" t="s">
        <v>36</v>
      </c>
      <c r="D730" s="180" t="s">
        <v>1511</v>
      </c>
      <c r="E730" s="163" t="s">
        <v>1297</v>
      </c>
      <c r="F730" s="163"/>
      <c r="G730" s="181" t="s">
        <v>1298</v>
      </c>
      <c r="H730" s="184">
        <v>0.13600000000000001</v>
      </c>
      <c r="I730" s="183">
        <v>29.98</v>
      </c>
      <c r="J730" s="183">
        <v>4.07</v>
      </c>
    </row>
    <row r="731" spans="1:10" x14ac:dyDescent="0.25">
      <c r="A731" s="185" t="s">
        <v>1303</v>
      </c>
      <c r="B731" s="187" t="s">
        <v>1682</v>
      </c>
      <c r="C731" s="185" t="s">
        <v>36</v>
      </c>
      <c r="D731" s="185" t="s">
        <v>1683</v>
      </c>
      <c r="E731" s="164" t="s">
        <v>1307</v>
      </c>
      <c r="F731" s="164"/>
      <c r="G731" s="186" t="s">
        <v>38</v>
      </c>
      <c r="H731" s="189">
        <v>5.34</v>
      </c>
      <c r="I731" s="188">
        <v>1.95</v>
      </c>
      <c r="J731" s="188">
        <v>10.41</v>
      </c>
    </row>
    <row r="732" spans="1:10" x14ac:dyDescent="0.25">
      <c r="A732" s="196"/>
      <c r="B732" s="196"/>
      <c r="C732" s="196"/>
      <c r="D732" s="196"/>
      <c r="E732" s="196" t="s">
        <v>1309</v>
      </c>
      <c r="F732" s="197">
        <v>5.52</v>
      </c>
      <c r="G732" s="196" t="s">
        <v>1310</v>
      </c>
      <c r="H732" s="197">
        <v>6.3</v>
      </c>
      <c r="I732" s="196" t="s">
        <v>1311</v>
      </c>
      <c r="J732" s="197">
        <v>11.82</v>
      </c>
    </row>
    <row r="733" spans="1:10" x14ac:dyDescent="0.25">
      <c r="A733" s="196"/>
      <c r="B733" s="196"/>
      <c r="C733" s="196"/>
      <c r="D733" s="196"/>
      <c r="E733" s="196" t="s">
        <v>1312</v>
      </c>
      <c r="F733" s="197">
        <v>10.89</v>
      </c>
      <c r="G733" s="196"/>
      <c r="H733" s="165" t="s">
        <v>1313</v>
      </c>
      <c r="I733" s="165"/>
      <c r="J733" s="197">
        <v>64.05</v>
      </c>
    </row>
    <row r="734" spans="1:10" ht="14.4" thickBot="1" x14ac:dyDescent="0.3">
      <c r="A734" s="191"/>
      <c r="B734" s="191"/>
      <c r="C734" s="191"/>
      <c r="D734" s="191"/>
      <c r="E734" s="191"/>
      <c r="F734" s="191"/>
      <c r="G734" s="191" t="s">
        <v>1314</v>
      </c>
      <c r="H734" s="193" t="s">
        <v>1684</v>
      </c>
      <c r="I734" s="191" t="s">
        <v>1316</v>
      </c>
      <c r="J734" s="192">
        <v>5527.51</v>
      </c>
    </row>
    <row r="735" spans="1:10" ht="14.4" thickTop="1" x14ac:dyDescent="0.25">
      <c r="A735" s="179"/>
      <c r="B735" s="179"/>
      <c r="C735" s="179"/>
      <c r="D735" s="179"/>
      <c r="E735" s="179"/>
      <c r="F735" s="179"/>
      <c r="G735" s="179"/>
      <c r="H735" s="179"/>
      <c r="I735" s="179"/>
      <c r="J735" s="179"/>
    </row>
    <row r="736" spans="1:10" x14ac:dyDescent="0.25">
      <c r="A736" s="168" t="s">
        <v>219</v>
      </c>
      <c r="B736" s="170" t="s">
        <v>3</v>
      </c>
      <c r="C736" s="168" t="s">
        <v>4</v>
      </c>
      <c r="D736" s="168" t="s">
        <v>5</v>
      </c>
      <c r="E736" s="161" t="s">
        <v>1291</v>
      </c>
      <c r="F736" s="161"/>
      <c r="G736" s="169" t="s">
        <v>6</v>
      </c>
      <c r="H736" s="170" t="s">
        <v>7</v>
      </c>
      <c r="I736" s="170" t="s">
        <v>8</v>
      </c>
      <c r="J736" s="170" t="s">
        <v>10</v>
      </c>
    </row>
    <row r="737" spans="1:10" ht="26.4" x14ac:dyDescent="0.25">
      <c r="A737" s="174" t="s">
        <v>1292</v>
      </c>
      <c r="B737" s="176" t="s">
        <v>220</v>
      </c>
      <c r="C737" s="174" t="s">
        <v>36</v>
      </c>
      <c r="D737" s="174" t="s">
        <v>221</v>
      </c>
      <c r="E737" s="162" t="s">
        <v>1671</v>
      </c>
      <c r="F737" s="162"/>
      <c r="G737" s="175" t="s">
        <v>77</v>
      </c>
      <c r="H737" s="178">
        <v>1</v>
      </c>
      <c r="I737" s="177">
        <v>12.88</v>
      </c>
      <c r="J737" s="177">
        <v>12.88</v>
      </c>
    </row>
    <row r="738" spans="1:10" ht="26.4" x14ac:dyDescent="0.25">
      <c r="A738" s="180" t="s">
        <v>1294</v>
      </c>
      <c r="B738" s="182" t="s">
        <v>1301</v>
      </c>
      <c r="C738" s="180" t="s">
        <v>36</v>
      </c>
      <c r="D738" s="180" t="s">
        <v>1302</v>
      </c>
      <c r="E738" s="163" t="s">
        <v>1297</v>
      </c>
      <c r="F738" s="163"/>
      <c r="G738" s="181" t="s">
        <v>1298</v>
      </c>
      <c r="H738" s="184">
        <v>5.5E-2</v>
      </c>
      <c r="I738" s="183">
        <v>24.25</v>
      </c>
      <c r="J738" s="183">
        <v>1.33</v>
      </c>
    </row>
    <row r="739" spans="1:10" ht="39.6" x14ac:dyDescent="0.25">
      <c r="A739" s="180" t="s">
        <v>1294</v>
      </c>
      <c r="B739" s="182" t="s">
        <v>1672</v>
      </c>
      <c r="C739" s="180" t="s">
        <v>36</v>
      </c>
      <c r="D739" s="180" t="s">
        <v>1673</v>
      </c>
      <c r="E739" s="163" t="s">
        <v>1384</v>
      </c>
      <c r="F739" s="163"/>
      <c r="G739" s="181" t="s">
        <v>51</v>
      </c>
      <c r="H739" s="184">
        <v>4.0000000000000001E-3</v>
      </c>
      <c r="I739" s="183">
        <v>708.67</v>
      </c>
      <c r="J739" s="183">
        <v>2.83</v>
      </c>
    </row>
    <row r="740" spans="1:10" ht="26.4" x14ac:dyDescent="0.25">
      <c r="A740" s="180" t="s">
        <v>1294</v>
      </c>
      <c r="B740" s="182" t="s">
        <v>1510</v>
      </c>
      <c r="C740" s="180" t="s">
        <v>36</v>
      </c>
      <c r="D740" s="180" t="s">
        <v>1511</v>
      </c>
      <c r="E740" s="163" t="s">
        <v>1297</v>
      </c>
      <c r="F740" s="163"/>
      <c r="G740" s="181" t="s">
        <v>1298</v>
      </c>
      <c r="H740" s="184">
        <v>0.29099999999999998</v>
      </c>
      <c r="I740" s="183">
        <v>29.98</v>
      </c>
      <c r="J740" s="183">
        <v>8.7200000000000006</v>
      </c>
    </row>
    <row r="741" spans="1:10" x14ac:dyDescent="0.25">
      <c r="A741" s="196"/>
      <c r="B741" s="196"/>
      <c r="C741" s="196"/>
      <c r="D741" s="196"/>
      <c r="E741" s="196" t="s">
        <v>1309</v>
      </c>
      <c r="F741" s="197">
        <v>3.71</v>
      </c>
      <c r="G741" s="196" t="s">
        <v>1310</v>
      </c>
      <c r="H741" s="197">
        <v>4.2300000000000004</v>
      </c>
      <c r="I741" s="196" t="s">
        <v>1311</v>
      </c>
      <c r="J741" s="197">
        <v>7.94</v>
      </c>
    </row>
    <row r="742" spans="1:10" x14ac:dyDescent="0.25">
      <c r="A742" s="196"/>
      <c r="B742" s="196"/>
      <c r="C742" s="196"/>
      <c r="D742" s="196"/>
      <c r="E742" s="196" t="s">
        <v>1312</v>
      </c>
      <c r="F742" s="197">
        <v>2.64</v>
      </c>
      <c r="G742" s="196"/>
      <c r="H742" s="165" t="s">
        <v>1313</v>
      </c>
      <c r="I742" s="165"/>
      <c r="J742" s="197">
        <v>15.52</v>
      </c>
    </row>
    <row r="743" spans="1:10" ht="14.4" thickBot="1" x14ac:dyDescent="0.3">
      <c r="A743" s="191"/>
      <c r="B743" s="191"/>
      <c r="C743" s="191"/>
      <c r="D743" s="191"/>
      <c r="E743" s="191"/>
      <c r="F743" s="191"/>
      <c r="G743" s="191" t="s">
        <v>1314</v>
      </c>
      <c r="H743" s="193" t="s">
        <v>1685</v>
      </c>
      <c r="I743" s="191" t="s">
        <v>1316</v>
      </c>
      <c r="J743" s="192">
        <v>7014.26</v>
      </c>
    </row>
    <row r="744" spans="1:10" ht="14.4" thickTop="1" x14ac:dyDescent="0.25">
      <c r="A744" s="179"/>
      <c r="B744" s="179"/>
      <c r="C744" s="179"/>
      <c r="D744" s="179"/>
      <c r="E744" s="179"/>
      <c r="F744" s="179"/>
      <c r="G744" s="179"/>
      <c r="H744" s="179"/>
      <c r="I744" s="179"/>
      <c r="J744" s="179"/>
    </row>
    <row r="745" spans="1:10" x14ac:dyDescent="0.25">
      <c r="A745" s="171" t="s">
        <v>222</v>
      </c>
      <c r="B745" s="171"/>
      <c r="C745" s="171"/>
      <c r="D745" s="171" t="s">
        <v>223</v>
      </c>
      <c r="E745" s="171"/>
      <c r="F745" s="160"/>
      <c r="G745" s="160"/>
      <c r="H745" s="172"/>
      <c r="I745" s="171"/>
      <c r="J745" s="173">
        <v>73689.440000000002</v>
      </c>
    </row>
    <row r="746" spans="1:10" x14ac:dyDescent="0.25">
      <c r="A746" s="168" t="s">
        <v>224</v>
      </c>
      <c r="B746" s="170" t="s">
        <v>3</v>
      </c>
      <c r="C746" s="168" t="s">
        <v>4</v>
      </c>
      <c r="D746" s="168" t="s">
        <v>5</v>
      </c>
      <c r="E746" s="161" t="s">
        <v>1291</v>
      </c>
      <c r="F746" s="161"/>
      <c r="G746" s="169" t="s">
        <v>6</v>
      </c>
      <c r="H746" s="170" t="s">
        <v>7</v>
      </c>
      <c r="I746" s="170" t="s">
        <v>8</v>
      </c>
      <c r="J746" s="170" t="s">
        <v>10</v>
      </c>
    </row>
    <row r="747" spans="1:10" ht="52.8" x14ac:dyDescent="0.25">
      <c r="A747" s="174" t="s">
        <v>1292</v>
      </c>
      <c r="B747" s="176" t="s">
        <v>225</v>
      </c>
      <c r="C747" s="174" t="s">
        <v>36</v>
      </c>
      <c r="D747" s="174" t="s">
        <v>226</v>
      </c>
      <c r="E747" s="162" t="s">
        <v>1686</v>
      </c>
      <c r="F747" s="162"/>
      <c r="G747" s="175" t="s">
        <v>26</v>
      </c>
      <c r="H747" s="178">
        <v>1</v>
      </c>
      <c r="I747" s="177">
        <v>104.44</v>
      </c>
      <c r="J747" s="177">
        <v>104.44</v>
      </c>
    </row>
    <row r="748" spans="1:10" ht="26.4" x14ac:dyDescent="0.25">
      <c r="A748" s="180" t="s">
        <v>1294</v>
      </c>
      <c r="B748" s="182" t="s">
        <v>1687</v>
      </c>
      <c r="C748" s="180" t="s">
        <v>36</v>
      </c>
      <c r="D748" s="180" t="s">
        <v>1688</v>
      </c>
      <c r="E748" s="163" t="s">
        <v>1297</v>
      </c>
      <c r="F748" s="163"/>
      <c r="G748" s="181" t="s">
        <v>1298</v>
      </c>
      <c r="H748" s="184">
        <v>0.59499999999999997</v>
      </c>
      <c r="I748" s="183">
        <v>22.58</v>
      </c>
      <c r="J748" s="183">
        <v>13.43</v>
      </c>
    </row>
    <row r="749" spans="1:10" ht="26.4" x14ac:dyDescent="0.25">
      <c r="A749" s="180" t="s">
        <v>1294</v>
      </c>
      <c r="B749" s="182" t="s">
        <v>1301</v>
      </c>
      <c r="C749" s="180" t="s">
        <v>36</v>
      </c>
      <c r="D749" s="180" t="s">
        <v>1302</v>
      </c>
      <c r="E749" s="163" t="s">
        <v>1297</v>
      </c>
      <c r="F749" s="163"/>
      <c r="G749" s="181" t="s">
        <v>1298</v>
      </c>
      <c r="H749" s="184">
        <v>0.19500000000000001</v>
      </c>
      <c r="I749" s="183">
        <v>24.25</v>
      </c>
      <c r="J749" s="183">
        <v>4.72</v>
      </c>
    </row>
    <row r="750" spans="1:10" ht="26.4" x14ac:dyDescent="0.25">
      <c r="A750" s="185" t="s">
        <v>1303</v>
      </c>
      <c r="B750" s="187" t="s">
        <v>1689</v>
      </c>
      <c r="C750" s="185" t="s">
        <v>36</v>
      </c>
      <c r="D750" s="185" t="s">
        <v>1690</v>
      </c>
      <c r="E750" s="164" t="s">
        <v>1307</v>
      </c>
      <c r="F750" s="164"/>
      <c r="G750" s="186" t="s">
        <v>38</v>
      </c>
      <c r="H750" s="189">
        <v>20.186800000000002</v>
      </c>
      <c r="I750" s="188">
        <v>0.16</v>
      </c>
      <c r="J750" s="188">
        <v>3.22</v>
      </c>
    </row>
    <row r="751" spans="1:10" ht="26.4" x14ac:dyDescent="0.25">
      <c r="A751" s="185" t="s">
        <v>1303</v>
      </c>
      <c r="B751" s="187" t="s">
        <v>1691</v>
      </c>
      <c r="C751" s="185" t="s">
        <v>36</v>
      </c>
      <c r="D751" s="185" t="s">
        <v>1692</v>
      </c>
      <c r="E751" s="164" t="s">
        <v>1307</v>
      </c>
      <c r="F751" s="164"/>
      <c r="G751" s="186" t="s">
        <v>38</v>
      </c>
      <c r="H751" s="189">
        <v>0.54410000000000003</v>
      </c>
      <c r="I751" s="188">
        <v>0.38</v>
      </c>
      <c r="J751" s="188">
        <v>0.2</v>
      </c>
    </row>
    <row r="752" spans="1:10" ht="39.6" x14ac:dyDescent="0.25">
      <c r="A752" s="185" t="s">
        <v>1303</v>
      </c>
      <c r="B752" s="187" t="s">
        <v>1693</v>
      </c>
      <c r="C752" s="185" t="s">
        <v>36</v>
      </c>
      <c r="D752" s="185" t="s">
        <v>1694</v>
      </c>
      <c r="E752" s="164" t="s">
        <v>1307</v>
      </c>
      <c r="F752" s="164"/>
      <c r="G752" s="186" t="s">
        <v>93</v>
      </c>
      <c r="H752" s="189">
        <v>1.0978000000000001</v>
      </c>
      <c r="I752" s="188">
        <v>3.34</v>
      </c>
      <c r="J752" s="188">
        <v>3.66</v>
      </c>
    </row>
    <row r="753" spans="1:10" ht="26.4" x14ac:dyDescent="0.25">
      <c r="A753" s="185" t="s">
        <v>1303</v>
      </c>
      <c r="B753" s="187" t="s">
        <v>1695</v>
      </c>
      <c r="C753" s="185" t="s">
        <v>36</v>
      </c>
      <c r="D753" s="185" t="s">
        <v>1696</v>
      </c>
      <c r="E753" s="164" t="s">
        <v>1307</v>
      </c>
      <c r="F753" s="164"/>
      <c r="G753" s="186" t="s">
        <v>77</v>
      </c>
      <c r="H753" s="189">
        <v>0.91169999999999995</v>
      </c>
      <c r="I753" s="188">
        <v>8.1300000000000008</v>
      </c>
      <c r="J753" s="188">
        <v>7.41</v>
      </c>
    </row>
    <row r="754" spans="1:10" ht="26.4" x14ac:dyDescent="0.25">
      <c r="A754" s="185" t="s">
        <v>1303</v>
      </c>
      <c r="B754" s="187" t="s">
        <v>1697</v>
      </c>
      <c r="C754" s="185" t="s">
        <v>36</v>
      </c>
      <c r="D754" s="185" t="s">
        <v>1698</v>
      </c>
      <c r="E754" s="164" t="s">
        <v>1307</v>
      </c>
      <c r="F754" s="164"/>
      <c r="G754" s="186" t="s">
        <v>26</v>
      </c>
      <c r="H754" s="189">
        <v>2.1059999999999999</v>
      </c>
      <c r="I754" s="188">
        <v>19.3</v>
      </c>
      <c r="J754" s="188">
        <v>40.64</v>
      </c>
    </row>
    <row r="755" spans="1:10" ht="26.4" x14ac:dyDescent="0.25">
      <c r="A755" s="185" t="s">
        <v>1303</v>
      </c>
      <c r="B755" s="187" t="s">
        <v>1699</v>
      </c>
      <c r="C755" s="185" t="s">
        <v>36</v>
      </c>
      <c r="D755" s="185" t="s">
        <v>1700</v>
      </c>
      <c r="E755" s="164" t="s">
        <v>1307</v>
      </c>
      <c r="F755" s="164"/>
      <c r="G755" s="186" t="s">
        <v>77</v>
      </c>
      <c r="H755" s="189">
        <v>0.79249999999999998</v>
      </c>
      <c r="I755" s="188">
        <v>2.67</v>
      </c>
      <c r="J755" s="188">
        <v>2.11</v>
      </c>
    </row>
    <row r="756" spans="1:10" ht="26.4" x14ac:dyDescent="0.25">
      <c r="A756" s="185" t="s">
        <v>1303</v>
      </c>
      <c r="B756" s="187" t="s">
        <v>1701</v>
      </c>
      <c r="C756" s="185" t="s">
        <v>36</v>
      </c>
      <c r="D756" s="185" t="s">
        <v>1702</v>
      </c>
      <c r="E756" s="164" t="s">
        <v>1307</v>
      </c>
      <c r="F756" s="164"/>
      <c r="G756" s="186" t="s">
        <v>1653</v>
      </c>
      <c r="H756" s="189">
        <v>2.9600000000000001E-2</v>
      </c>
      <c r="I756" s="188">
        <v>48.76</v>
      </c>
      <c r="J756" s="188">
        <v>1.44</v>
      </c>
    </row>
    <row r="757" spans="1:10" ht="26.4" x14ac:dyDescent="0.25">
      <c r="A757" s="185" t="s">
        <v>1303</v>
      </c>
      <c r="B757" s="187" t="s">
        <v>1703</v>
      </c>
      <c r="C757" s="185" t="s">
        <v>36</v>
      </c>
      <c r="D757" s="185" t="s">
        <v>1704</v>
      </c>
      <c r="E757" s="164" t="s">
        <v>1307</v>
      </c>
      <c r="F757" s="164"/>
      <c r="G757" s="186" t="s">
        <v>77</v>
      </c>
      <c r="H757" s="189">
        <v>2.5026999999999999</v>
      </c>
      <c r="I757" s="188">
        <v>0.3</v>
      </c>
      <c r="J757" s="188">
        <v>0.75</v>
      </c>
    </row>
    <row r="758" spans="1:10" ht="26.4" x14ac:dyDescent="0.25">
      <c r="A758" s="185" t="s">
        <v>1303</v>
      </c>
      <c r="B758" s="187" t="s">
        <v>1705</v>
      </c>
      <c r="C758" s="185" t="s">
        <v>36</v>
      </c>
      <c r="D758" s="185" t="s">
        <v>1706</v>
      </c>
      <c r="E758" s="164" t="s">
        <v>1307</v>
      </c>
      <c r="F758" s="164"/>
      <c r="G758" s="186" t="s">
        <v>77</v>
      </c>
      <c r="H758" s="189">
        <v>2.9138999999999999</v>
      </c>
      <c r="I758" s="188">
        <v>9.2200000000000006</v>
      </c>
      <c r="J758" s="188">
        <v>26.86</v>
      </c>
    </row>
    <row r="759" spans="1:10" x14ac:dyDescent="0.25">
      <c r="A759" s="196"/>
      <c r="B759" s="196"/>
      <c r="C759" s="196"/>
      <c r="D759" s="196"/>
      <c r="E759" s="196" t="s">
        <v>1309</v>
      </c>
      <c r="F759" s="197">
        <v>6.22</v>
      </c>
      <c r="G759" s="196" t="s">
        <v>1310</v>
      </c>
      <c r="H759" s="197">
        <v>7.1</v>
      </c>
      <c r="I759" s="196" t="s">
        <v>1311</v>
      </c>
      <c r="J759" s="197">
        <v>13.32</v>
      </c>
    </row>
    <row r="760" spans="1:10" x14ac:dyDescent="0.25">
      <c r="A760" s="196"/>
      <c r="B760" s="196"/>
      <c r="C760" s="196"/>
      <c r="D760" s="196"/>
      <c r="E760" s="196" t="s">
        <v>1312</v>
      </c>
      <c r="F760" s="197">
        <v>21.41</v>
      </c>
      <c r="G760" s="196"/>
      <c r="H760" s="165" t="s">
        <v>1313</v>
      </c>
      <c r="I760" s="165"/>
      <c r="J760" s="197">
        <v>125.85</v>
      </c>
    </row>
    <row r="761" spans="1:10" ht="14.4" thickBot="1" x14ac:dyDescent="0.3">
      <c r="A761" s="191"/>
      <c r="B761" s="191"/>
      <c r="C761" s="191"/>
      <c r="D761" s="191"/>
      <c r="E761" s="191"/>
      <c r="F761" s="191"/>
      <c r="G761" s="191" t="s">
        <v>1314</v>
      </c>
      <c r="H761" s="193" t="s">
        <v>1707</v>
      </c>
      <c r="I761" s="191" t="s">
        <v>1316</v>
      </c>
      <c r="J761" s="192">
        <v>6293.75</v>
      </c>
    </row>
    <row r="762" spans="1:10" ht="14.4" thickTop="1" x14ac:dyDescent="0.25">
      <c r="A762" s="179"/>
      <c r="B762" s="179"/>
      <c r="C762" s="179"/>
      <c r="D762" s="179"/>
      <c r="E762" s="179"/>
      <c r="F762" s="179"/>
      <c r="G762" s="179"/>
      <c r="H762" s="179"/>
      <c r="I762" s="179"/>
      <c r="J762" s="179"/>
    </row>
    <row r="763" spans="1:10" x14ac:dyDescent="0.25">
      <c r="A763" s="168" t="s">
        <v>227</v>
      </c>
      <c r="B763" s="170" t="s">
        <v>3</v>
      </c>
      <c r="C763" s="168" t="s">
        <v>4</v>
      </c>
      <c r="D763" s="168" t="s">
        <v>5</v>
      </c>
      <c r="E763" s="161" t="s">
        <v>1291</v>
      </c>
      <c r="F763" s="161"/>
      <c r="G763" s="169" t="s">
        <v>6</v>
      </c>
      <c r="H763" s="170" t="s">
        <v>7</v>
      </c>
      <c r="I763" s="170" t="s">
        <v>8</v>
      </c>
      <c r="J763" s="170" t="s">
        <v>10</v>
      </c>
    </row>
    <row r="764" spans="1:10" ht="52.8" x14ac:dyDescent="0.25">
      <c r="A764" s="174" t="s">
        <v>1292</v>
      </c>
      <c r="B764" s="176" t="s">
        <v>228</v>
      </c>
      <c r="C764" s="174" t="s">
        <v>20</v>
      </c>
      <c r="D764" s="174" t="s">
        <v>229</v>
      </c>
      <c r="E764" s="162" t="s">
        <v>1293</v>
      </c>
      <c r="F764" s="162"/>
      <c r="G764" s="175" t="s">
        <v>26</v>
      </c>
      <c r="H764" s="178">
        <v>1</v>
      </c>
      <c r="I764" s="177">
        <v>117.41</v>
      </c>
      <c r="J764" s="177">
        <v>117.41</v>
      </c>
    </row>
    <row r="765" spans="1:10" ht="26.4" x14ac:dyDescent="0.25">
      <c r="A765" s="180" t="s">
        <v>1294</v>
      </c>
      <c r="B765" s="182" t="s">
        <v>1301</v>
      </c>
      <c r="C765" s="180" t="s">
        <v>36</v>
      </c>
      <c r="D765" s="180" t="s">
        <v>1302</v>
      </c>
      <c r="E765" s="163" t="s">
        <v>1297</v>
      </c>
      <c r="F765" s="163"/>
      <c r="G765" s="181" t="s">
        <v>1298</v>
      </c>
      <c r="H765" s="184">
        <v>0.19500000000000001</v>
      </c>
      <c r="I765" s="183">
        <v>24.25</v>
      </c>
      <c r="J765" s="183">
        <v>4.72</v>
      </c>
    </row>
    <row r="766" spans="1:10" ht="26.4" x14ac:dyDescent="0.25">
      <c r="A766" s="180" t="s">
        <v>1294</v>
      </c>
      <c r="B766" s="182" t="s">
        <v>1687</v>
      </c>
      <c r="C766" s="180" t="s">
        <v>36</v>
      </c>
      <c r="D766" s="180" t="s">
        <v>1688</v>
      </c>
      <c r="E766" s="163" t="s">
        <v>1297</v>
      </c>
      <c r="F766" s="163"/>
      <c r="G766" s="181" t="s">
        <v>1298</v>
      </c>
      <c r="H766" s="184">
        <v>0.59499999999999997</v>
      </c>
      <c r="I766" s="183">
        <v>22.58</v>
      </c>
      <c r="J766" s="183">
        <v>13.43</v>
      </c>
    </row>
    <row r="767" spans="1:10" ht="26.4" x14ac:dyDescent="0.25">
      <c r="A767" s="185" t="s">
        <v>1303</v>
      </c>
      <c r="B767" s="187" t="s">
        <v>1708</v>
      </c>
      <c r="C767" s="185" t="s">
        <v>36</v>
      </c>
      <c r="D767" s="185" t="s">
        <v>1709</v>
      </c>
      <c r="E767" s="164" t="s">
        <v>1307</v>
      </c>
      <c r="F767" s="164"/>
      <c r="G767" s="186" t="s">
        <v>26</v>
      </c>
      <c r="H767" s="189">
        <v>2.1059999999999999</v>
      </c>
      <c r="I767" s="188">
        <v>25.46</v>
      </c>
      <c r="J767" s="188">
        <v>53.61</v>
      </c>
    </row>
    <row r="768" spans="1:10" ht="26.4" x14ac:dyDescent="0.25">
      <c r="A768" s="185" t="s">
        <v>1303</v>
      </c>
      <c r="B768" s="187" t="s">
        <v>1703</v>
      </c>
      <c r="C768" s="185" t="s">
        <v>36</v>
      </c>
      <c r="D768" s="185" t="s">
        <v>1704</v>
      </c>
      <c r="E768" s="164" t="s">
        <v>1307</v>
      </c>
      <c r="F768" s="164"/>
      <c r="G768" s="186" t="s">
        <v>77</v>
      </c>
      <c r="H768" s="189">
        <v>2.5026999999999999</v>
      </c>
      <c r="I768" s="188">
        <v>0.3</v>
      </c>
      <c r="J768" s="188">
        <v>0.75</v>
      </c>
    </row>
    <row r="769" spans="1:10" ht="26.4" x14ac:dyDescent="0.25">
      <c r="A769" s="185" t="s">
        <v>1303</v>
      </c>
      <c r="B769" s="187" t="s">
        <v>1695</v>
      </c>
      <c r="C769" s="185" t="s">
        <v>36</v>
      </c>
      <c r="D769" s="185" t="s">
        <v>1696</v>
      </c>
      <c r="E769" s="164" t="s">
        <v>1307</v>
      </c>
      <c r="F769" s="164"/>
      <c r="G769" s="186" t="s">
        <v>77</v>
      </c>
      <c r="H769" s="189">
        <v>0.91169999999999995</v>
      </c>
      <c r="I769" s="188">
        <v>8.1300000000000008</v>
      </c>
      <c r="J769" s="188">
        <v>7.41</v>
      </c>
    </row>
    <row r="770" spans="1:10" ht="26.4" x14ac:dyDescent="0.25">
      <c r="A770" s="185" t="s">
        <v>1303</v>
      </c>
      <c r="B770" s="187" t="s">
        <v>1705</v>
      </c>
      <c r="C770" s="185" t="s">
        <v>36</v>
      </c>
      <c r="D770" s="185" t="s">
        <v>1706</v>
      </c>
      <c r="E770" s="164" t="s">
        <v>1307</v>
      </c>
      <c r="F770" s="164"/>
      <c r="G770" s="186" t="s">
        <v>77</v>
      </c>
      <c r="H770" s="189">
        <v>2.9138999999999999</v>
      </c>
      <c r="I770" s="188">
        <v>9.2200000000000006</v>
      </c>
      <c r="J770" s="188">
        <v>26.86</v>
      </c>
    </row>
    <row r="771" spans="1:10" ht="26.4" x14ac:dyDescent="0.25">
      <c r="A771" s="185" t="s">
        <v>1303</v>
      </c>
      <c r="B771" s="187" t="s">
        <v>1691</v>
      </c>
      <c r="C771" s="185" t="s">
        <v>36</v>
      </c>
      <c r="D771" s="185" t="s">
        <v>1692</v>
      </c>
      <c r="E771" s="164" t="s">
        <v>1307</v>
      </c>
      <c r="F771" s="164"/>
      <c r="G771" s="186" t="s">
        <v>38</v>
      </c>
      <c r="H771" s="189">
        <v>0.54410000000000003</v>
      </c>
      <c r="I771" s="188">
        <v>0.38</v>
      </c>
      <c r="J771" s="188">
        <v>0.2</v>
      </c>
    </row>
    <row r="772" spans="1:10" ht="26.4" x14ac:dyDescent="0.25">
      <c r="A772" s="185" t="s">
        <v>1303</v>
      </c>
      <c r="B772" s="187" t="s">
        <v>1689</v>
      </c>
      <c r="C772" s="185" t="s">
        <v>36</v>
      </c>
      <c r="D772" s="185" t="s">
        <v>1690</v>
      </c>
      <c r="E772" s="164" t="s">
        <v>1307</v>
      </c>
      <c r="F772" s="164"/>
      <c r="G772" s="186" t="s">
        <v>38</v>
      </c>
      <c r="H772" s="189">
        <v>20.186800000000002</v>
      </c>
      <c r="I772" s="188">
        <v>0.16</v>
      </c>
      <c r="J772" s="188">
        <v>3.22</v>
      </c>
    </row>
    <row r="773" spans="1:10" ht="26.4" x14ac:dyDescent="0.25">
      <c r="A773" s="185" t="s">
        <v>1303</v>
      </c>
      <c r="B773" s="187" t="s">
        <v>1701</v>
      </c>
      <c r="C773" s="185" t="s">
        <v>36</v>
      </c>
      <c r="D773" s="185" t="s">
        <v>1702</v>
      </c>
      <c r="E773" s="164" t="s">
        <v>1307</v>
      </c>
      <c r="F773" s="164"/>
      <c r="G773" s="186" t="s">
        <v>1653</v>
      </c>
      <c r="H773" s="189">
        <v>2.9600000000000001E-2</v>
      </c>
      <c r="I773" s="188">
        <v>48.76</v>
      </c>
      <c r="J773" s="188">
        <v>1.44</v>
      </c>
    </row>
    <row r="774" spans="1:10" ht="26.4" x14ac:dyDescent="0.25">
      <c r="A774" s="185" t="s">
        <v>1303</v>
      </c>
      <c r="B774" s="187" t="s">
        <v>1699</v>
      </c>
      <c r="C774" s="185" t="s">
        <v>36</v>
      </c>
      <c r="D774" s="185" t="s">
        <v>1700</v>
      </c>
      <c r="E774" s="164" t="s">
        <v>1307</v>
      </c>
      <c r="F774" s="164"/>
      <c r="G774" s="186" t="s">
        <v>77</v>
      </c>
      <c r="H774" s="189">
        <v>0.79249999999999998</v>
      </c>
      <c r="I774" s="188">
        <v>2.67</v>
      </c>
      <c r="J774" s="188">
        <v>2.11</v>
      </c>
    </row>
    <row r="775" spans="1:10" ht="39.6" x14ac:dyDescent="0.25">
      <c r="A775" s="185" t="s">
        <v>1303</v>
      </c>
      <c r="B775" s="187" t="s">
        <v>1693</v>
      </c>
      <c r="C775" s="185" t="s">
        <v>36</v>
      </c>
      <c r="D775" s="185" t="s">
        <v>1694</v>
      </c>
      <c r="E775" s="164" t="s">
        <v>1307</v>
      </c>
      <c r="F775" s="164"/>
      <c r="G775" s="186" t="s">
        <v>93</v>
      </c>
      <c r="H775" s="189">
        <v>1.0978000000000001</v>
      </c>
      <c r="I775" s="188">
        <v>3.34</v>
      </c>
      <c r="J775" s="188">
        <v>3.66</v>
      </c>
    </row>
    <row r="776" spans="1:10" x14ac:dyDescent="0.25">
      <c r="A776" s="196"/>
      <c r="B776" s="196"/>
      <c r="C776" s="196"/>
      <c r="D776" s="196"/>
      <c r="E776" s="196" t="s">
        <v>1309</v>
      </c>
      <c r="F776" s="197">
        <v>6.22</v>
      </c>
      <c r="G776" s="196" t="s">
        <v>1310</v>
      </c>
      <c r="H776" s="197">
        <v>7.1</v>
      </c>
      <c r="I776" s="196" t="s">
        <v>1311</v>
      </c>
      <c r="J776" s="197">
        <v>13.32</v>
      </c>
    </row>
    <row r="777" spans="1:10" x14ac:dyDescent="0.25">
      <c r="A777" s="196"/>
      <c r="B777" s="196"/>
      <c r="C777" s="196"/>
      <c r="D777" s="196"/>
      <c r="E777" s="196" t="s">
        <v>1312</v>
      </c>
      <c r="F777" s="197">
        <v>24.06</v>
      </c>
      <c r="G777" s="196"/>
      <c r="H777" s="165" t="s">
        <v>1313</v>
      </c>
      <c r="I777" s="165"/>
      <c r="J777" s="197">
        <v>141.47</v>
      </c>
    </row>
    <row r="778" spans="1:10" ht="14.4" thickBot="1" x14ac:dyDescent="0.3">
      <c r="A778" s="191"/>
      <c r="B778" s="191"/>
      <c r="C778" s="191"/>
      <c r="D778" s="191"/>
      <c r="E778" s="191"/>
      <c r="F778" s="191"/>
      <c r="G778" s="191" t="s">
        <v>1314</v>
      </c>
      <c r="H778" s="193" t="s">
        <v>1710</v>
      </c>
      <c r="I778" s="191" t="s">
        <v>1316</v>
      </c>
      <c r="J778" s="192">
        <v>25480.16</v>
      </c>
    </row>
    <row r="779" spans="1:10" ht="14.4" thickTop="1" x14ac:dyDescent="0.25">
      <c r="A779" s="179"/>
      <c r="B779" s="179"/>
      <c r="C779" s="179"/>
      <c r="D779" s="179"/>
      <c r="E779" s="179"/>
      <c r="F779" s="179"/>
      <c r="G779" s="179"/>
      <c r="H779" s="179"/>
      <c r="I779" s="179"/>
      <c r="J779" s="179"/>
    </row>
    <row r="780" spans="1:10" x14ac:dyDescent="0.25">
      <c r="A780" s="168" t="s">
        <v>230</v>
      </c>
      <c r="B780" s="170" t="s">
        <v>3</v>
      </c>
      <c r="C780" s="168" t="s">
        <v>4</v>
      </c>
      <c r="D780" s="168" t="s">
        <v>5</v>
      </c>
      <c r="E780" s="161" t="s">
        <v>1291</v>
      </c>
      <c r="F780" s="161"/>
      <c r="G780" s="169" t="s">
        <v>6</v>
      </c>
      <c r="H780" s="170" t="s">
        <v>7</v>
      </c>
      <c r="I780" s="170" t="s">
        <v>8</v>
      </c>
      <c r="J780" s="170" t="s">
        <v>10</v>
      </c>
    </row>
    <row r="781" spans="1:10" ht="52.8" x14ac:dyDescent="0.25">
      <c r="A781" s="174" t="s">
        <v>1292</v>
      </c>
      <c r="B781" s="176" t="s">
        <v>231</v>
      </c>
      <c r="C781" s="174" t="s">
        <v>20</v>
      </c>
      <c r="D781" s="174" t="s">
        <v>232</v>
      </c>
      <c r="E781" s="162" t="s">
        <v>1293</v>
      </c>
      <c r="F781" s="162"/>
      <c r="G781" s="175" t="s">
        <v>26</v>
      </c>
      <c r="H781" s="178">
        <v>1</v>
      </c>
      <c r="I781" s="177">
        <v>175.09</v>
      </c>
      <c r="J781" s="177">
        <v>175.09</v>
      </c>
    </row>
    <row r="782" spans="1:10" ht="26.4" x14ac:dyDescent="0.25">
      <c r="A782" s="180" t="s">
        <v>1294</v>
      </c>
      <c r="B782" s="182" t="s">
        <v>1711</v>
      </c>
      <c r="C782" s="180" t="s">
        <v>1642</v>
      </c>
      <c r="D782" s="180" t="s">
        <v>1712</v>
      </c>
      <c r="E782" s="163" t="s">
        <v>1713</v>
      </c>
      <c r="F782" s="163"/>
      <c r="G782" s="181" t="s">
        <v>26</v>
      </c>
      <c r="H782" s="184">
        <v>1.02</v>
      </c>
      <c r="I782" s="183">
        <v>69.27</v>
      </c>
      <c r="J782" s="183">
        <v>70.650000000000006</v>
      </c>
    </row>
    <row r="783" spans="1:10" ht="26.4" x14ac:dyDescent="0.25">
      <c r="A783" s="180" t="s">
        <v>1294</v>
      </c>
      <c r="B783" s="182" t="s">
        <v>1687</v>
      </c>
      <c r="C783" s="180" t="s">
        <v>36</v>
      </c>
      <c r="D783" s="180" t="s">
        <v>1688</v>
      </c>
      <c r="E783" s="163" t="s">
        <v>1297</v>
      </c>
      <c r="F783" s="163"/>
      <c r="G783" s="181" t="s">
        <v>1298</v>
      </c>
      <c r="H783" s="184">
        <v>0.59499999999999997</v>
      </c>
      <c r="I783" s="183">
        <v>22.58</v>
      </c>
      <c r="J783" s="183">
        <v>13.43</v>
      </c>
    </row>
    <row r="784" spans="1:10" ht="26.4" x14ac:dyDescent="0.25">
      <c r="A784" s="180" t="s">
        <v>1294</v>
      </c>
      <c r="B784" s="182" t="s">
        <v>1301</v>
      </c>
      <c r="C784" s="180" t="s">
        <v>36</v>
      </c>
      <c r="D784" s="180" t="s">
        <v>1302</v>
      </c>
      <c r="E784" s="163" t="s">
        <v>1297</v>
      </c>
      <c r="F784" s="163"/>
      <c r="G784" s="181" t="s">
        <v>1298</v>
      </c>
      <c r="H784" s="184">
        <v>0.19500000000000001</v>
      </c>
      <c r="I784" s="183">
        <v>24.25</v>
      </c>
      <c r="J784" s="183">
        <v>4.72</v>
      </c>
    </row>
    <row r="785" spans="1:10" ht="26.4" x14ac:dyDescent="0.25">
      <c r="A785" s="185" t="s">
        <v>1303</v>
      </c>
      <c r="B785" s="187" t="s">
        <v>1691</v>
      </c>
      <c r="C785" s="185" t="s">
        <v>36</v>
      </c>
      <c r="D785" s="185" t="s">
        <v>1692</v>
      </c>
      <c r="E785" s="164" t="s">
        <v>1307</v>
      </c>
      <c r="F785" s="164"/>
      <c r="G785" s="186" t="s">
        <v>38</v>
      </c>
      <c r="H785" s="189">
        <v>0.54410000000000003</v>
      </c>
      <c r="I785" s="188">
        <v>0.38</v>
      </c>
      <c r="J785" s="188">
        <v>0.2</v>
      </c>
    </row>
    <row r="786" spans="1:10" ht="39.6" x14ac:dyDescent="0.25">
      <c r="A786" s="185" t="s">
        <v>1303</v>
      </c>
      <c r="B786" s="187" t="s">
        <v>1693</v>
      </c>
      <c r="C786" s="185" t="s">
        <v>36</v>
      </c>
      <c r="D786" s="185" t="s">
        <v>1694</v>
      </c>
      <c r="E786" s="164" t="s">
        <v>1307</v>
      </c>
      <c r="F786" s="164"/>
      <c r="G786" s="186" t="s">
        <v>93</v>
      </c>
      <c r="H786" s="189">
        <v>1.0978000000000001</v>
      </c>
      <c r="I786" s="188">
        <v>3.34</v>
      </c>
      <c r="J786" s="188">
        <v>3.66</v>
      </c>
    </row>
    <row r="787" spans="1:10" ht="26.4" x14ac:dyDescent="0.25">
      <c r="A787" s="185" t="s">
        <v>1303</v>
      </c>
      <c r="B787" s="187" t="s">
        <v>1699</v>
      </c>
      <c r="C787" s="185" t="s">
        <v>36</v>
      </c>
      <c r="D787" s="185" t="s">
        <v>1700</v>
      </c>
      <c r="E787" s="164" t="s">
        <v>1307</v>
      </c>
      <c r="F787" s="164"/>
      <c r="G787" s="186" t="s">
        <v>77</v>
      </c>
      <c r="H787" s="189">
        <v>0.79249999999999998</v>
      </c>
      <c r="I787" s="188">
        <v>2.67</v>
      </c>
      <c r="J787" s="188">
        <v>2.11</v>
      </c>
    </row>
    <row r="788" spans="1:10" ht="26.4" x14ac:dyDescent="0.25">
      <c r="A788" s="185" t="s">
        <v>1303</v>
      </c>
      <c r="B788" s="187" t="s">
        <v>1695</v>
      </c>
      <c r="C788" s="185" t="s">
        <v>36</v>
      </c>
      <c r="D788" s="185" t="s">
        <v>1696</v>
      </c>
      <c r="E788" s="164" t="s">
        <v>1307</v>
      </c>
      <c r="F788" s="164"/>
      <c r="G788" s="186" t="s">
        <v>77</v>
      </c>
      <c r="H788" s="189">
        <v>0.91169999999999995</v>
      </c>
      <c r="I788" s="188">
        <v>8.1300000000000008</v>
      </c>
      <c r="J788" s="188">
        <v>7.41</v>
      </c>
    </row>
    <row r="789" spans="1:10" ht="26.4" x14ac:dyDescent="0.25">
      <c r="A789" s="185" t="s">
        <v>1303</v>
      </c>
      <c r="B789" s="187" t="s">
        <v>1703</v>
      </c>
      <c r="C789" s="185" t="s">
        <v>36</v>
      </c>
      <c r="D789" s="185" t="s">
        <v>1704</v>
      </c>
      <c r="E789" s="164" t="s">
        <v>1307</v>
      </c>
      <c r="F789" s="164"/>
      <c r="G789" s="186" t="s">
        <v>77</v>
      </c>
      <c r="H789" s="189">
        <v>2.5026999999999999</v>
      </c>
      <c r="I789" s="188">
        <v>0.3</v>
      </c>
      <c r="J789" s="188">
        <v>0.75</v>
      </c>
    </row>
    <row r="790" spans="1:10" ht="26.4" x14ac:dyDescent="0.25">
      <c r="A790" s="185" t="s">
        <v>1303</v>
      </c>
      <c r="B790" s="187" t="s">
        <v>1701</v>
      </c>
      <c r="C790" s="185" t="s">
        <v>36</v>
      </c>
      <c r="D790" s="185" t="s">
        <v>1702</v>
      </c>
      <c r="E790" s="164" t="s">
        <v>1307</v>
      </c>
      <c r="F790" s="164"/>
      <c r="G790" s="186" t="s">
        <v>1653</v>
      </c>
      <c r="H790" s="189">
        <v>2.9600000000000001E-2</v>
      </c>
      <c r="I790" s="188">
        <v>48.76</v>
      </c>
      <c r="J790" s="188">
        <v>1.44</v>
      </c>
    </row>
    <row r="791" spans="1:10" ht="26.4" x14ac:dyDescent="0.25">
      <c r="A791" s="185" t="s">
        <v>1303</v>
      </c>
      <c r="B791" s="187" t="s">
        <v>1697</v>
      </c>
      <c r="C791" s="185" t="s">
        <v>36</v>
      </c>
      <c r="D791" s="185" t="s">
        <v>1698</v>
      </c>
      <c r="E791" s="164" t="s">
        <v>1307</v>
      </c>
      <c r="F791" s="164"/>
      <c r="G791" s="186" t="s">
        <v>26</v>
      </c>
      <c r="H791" s="189">
        <v>2.1059999999999999</v>
      </c>
      <c r="I791" s="188">
        <v>19.3</v>
      </c>
      <c r="J791" s="188">
        <v>40.64</v>
      </c>
    </row>
    <row r="792" spans="1:10" ht="26.4" x14ac:dyDescent="0.25">
      <c r="A792" s="185" t="s">
        <v>1303</v>
      </c>
      <c r="B792" s="187" t="s">
        <v>1705</v>
      </c>
      <c r="C792" s="185" t="s">
        <v>36</v>
      </c>
      <c r="D792" s="185" t="s">
        <v>1706</v>
      </c>
      <c r="E792" s="164" t="s">
        <v>1307</v>
      </c>
      <c r="F792" s="164"/>
      <c r="G792" s="186" t="s">
        <v>77</v>
      </c>
      <c r="H792" s="189">
        <v>2.9138999999999999</v>
      </c>
      <c r="I792" s="188">
        <v>9.2200000000000006</v>
      </c>
      <c r="J792" s="188">
        <v>26.86</v>
      </c>
    </row>
    <row r="793" spans="1:10" ht="26.4" x14ac:dyDescent="0.25">
      <c r="A793" s="185" t="s">
        <v>1303</v>
      </c>
      <c r="B793" s="187" t="s">
        <v>1689</v>
      </c>
      <c r="C793" s="185" t="s">
        <v>36</v>
      </c>
      <c r="D793" s="185" t="s">
        <v>1690</v>
      </c>
      <c r="E793" s="164" t="s">
        <v>1307</v>
      </c>
      <c r="F793" s="164"/>
      <c r="G793" s="186" t="s">
        <v>38</v>
      </c>
      <c r="H793" s="189">
        <v>20.186800000000002</v>
      </c>
      <c r="I793" s="188">
        <v>0.16</v>
      </c>
      <c r="J793" s="188">
        <v>3.22</v>
      </c>
    </row>
    <row r="794" spans="1:10" x14ac:dyDescent="0.25">
      <c r="A794" s="196"/>
      <c r="B794" s="196"/>
      <c r="C794" s="196"/>
      <c r="D794" s="196"/>
      <c r="E794" s="196" t="s">
        <v>1309</v>
      </c>
      <c r="F794" s="197">
        <v>6.22</v>
      </c>
      <c r="G794" s="196" t="s">
        <v>1310</v>
      </c>
      <c r="H794" s="197">
        <v>7.1</v>
      </c>
      <c r="I794" s="196" t="s">
        <v>1311</v>
      </c>
      <c r="J794" s="197">
        <v>13.32</v>
      </c>
    </row>
    <row r="795" spans="1:10" x14ac:dyDescent="0.25">
      <c r="A795" s="196"/>
      <c r="B795" s="196"/>
      <c r="C795" s="196"/>
      <c r="D795" s="196"/>
      <c r="E795" s="196" t="s">
        <v>1312</v>
      </c>
      <c r="F795" s="197">
        <v>35.89</v>
      </c>
      <c r="G795" s="196"/>
      <c r="H795" s="165" t="s">
        <v>1313</v>
      </c>
      <c r="I795" s="165"/>
      <c r="J795" s="197">
        <v>210.98</v>
      </c>
    </row>
    <row r="796" spans="1:10" ht="14.4" thickBot="1" x14ac:dyDescent="0.3">
      <c r="A796" s="191"/>
      <c r="B796" s="191"/>
      <c r="C796" s="191"/>
      <c r="D796" s="191"/>
      <c r="E796" s="191"/>
      <c r="F796" s="191"/>
      <c r="G796" s="191" t="s">
        <v>1314</v>
      </c>
      <c r="H796" s="193" t="s">
        <v>1714</v>
      </c>
      <c r="I796" s="191" t="s">
        <v>1316</v>
      </c>
      <c r="J796" s="192">
        <v>24110.79</v>
      </c>
    </row>
    <row r="797" spans="1:10" ht="14.4" thickTop="1" x14ac:dyDescent="0.25">
      <c r="A797" s="179"/>
      <c r="B797" s="179"/>
      <c r="C797" s="179"/>
      <c r="D797" s="179"/>
      <c r="E797" s="179"/>
      <c r="F797" s="179"/>
      <c r="G797" s="179"/>
      <c r="H797" s="179"/>
      <c r="I797" s="179"/>
      <c r="J797" s="179"/>
    </row>
    <row r="798" spans="1:10" x14ac:dyDescent="0.25">
      <c r="A798" s="168" t="s">
        <v>233</v>
      </c>
      <c r="B798" s="170" t="s">
        <v>3</v>
      </c>
      <c r="C798" s="168" t="s">
        <v>4</v>
      </c>
      <c r="D798" s="168" t="s">
        <v>5</v>
      </c>
      <c r="E798" s="161" t="s">
        <v>1291</v>
      </c>
      <c r="F798" s="161"/>
      <c r="G798" s="169" t="s">
        <v>6</v>
      </c>
      <c r="H798" s="170" t="s">
        <v>7</v>
      </c>
      <c r="I798" s="170" t="s">
        <v>8</v>
      </c>
      <c r="J798" s="170" t="s">
        <v>10</v>
      </c>
    </row>
    <row r="799" spans="1:10" ht="52.8" x14ac:dyDescent="0.25">
      <c r="A799" s="174" t="s">
        <v>1292</v>
      </c>
      <c r="B799" s="176" t="s">
        <v>234</v>
      </c>
      <c r="C799" s="174" t="s">
        <v>20</v>
      </c>
      <c r="D799" s="174" t="s">
        <v>235</v>
      </c>
      <c r="E799" s="162" t="s">
        <v>1293</v>
      </c>
      <c r="F799" s="162"/>
      <c r="G799" s="175" t="s">
        <v>26</v>
      </c>
      <c r="H799" s="178">
        <v>1</v>
      </c>
      <c r="I799" s="177">
        <v>188.06</v>
      </c>
      <c r="J799" s="177">
        <v>188.06</v>
      </c>
    </row>
    <row r="800" spans="1:10" ht="26.4" x14ac:dyDescent="0.25">
      <c r="A800" s="180" t="s">
        <v>1294</v>
      </c>
      <c r="B800" s="182" t="s">
        <v>1687</v>
      </c>
      <c r="C800" s="180" t="s">
        <v>36</v>
      </c>
      <c r="D800" s="180" t="s">
        <v>1688</v>
      </c>
      <c r="E800" s="163" t="s">
        <v>1297</v>
      </c>
      <c r="F800" s="163"/>
      <c r="G800" s="181" t="s">
        <v>1298</v>
      </c>
      <c r="H800" s="184">
        <v>0.59499999999999997</v>
      </c>
      <c r="I800" s="183">
        <v>22.58</v>
      </c>
      <c r="J800" s="183">
        <v>13.43</v>
      </c>
    </row>
    <row r="801" spans="1:10" ht="26.4" x14ac:dyDescent="0.25">
      <c r="A801" s="180" t="s">
        <v>1294</v>
      </c>
      <c r="B801" s="182" t="s">
        <v>1301</v>
      </c>
      <c r="C801" s="180" t="s">
        <v>36</v>
      </c>
      <c r="D801" s="180" t="s">
        <v>1302</v>
      </c>
      <c r="E801" s="163" t="s">
        <v>1297</v>
      </c>
      <c r="F801" s="163"/>
      <c r="G801" s="181" t="s">
        <v>1298</v>
      </c>
      <c r="H801" s="184">
        <v>0.19500000000000001</v>
      </c>
      <c r="I801" s="183">
        <v>24.25</v>
      </c>
      <c r="J801" s="183">
        <v>4.72</v>
      </c>
    </row>
    <row r="802" spans="1:10" ht="26.4" x14ac:dyDescent="0.25">
      <c r="A802" s="180" t="s">
        <v>1294</v>
      </c>
      <c r="B802" s="182" t="s">
        <v>1711</v>
      </c>
      <c r="C802" s="180" t="s">
        <v>1642</v>
      </c>
      <c r="D802" s="180" t="s">
        <v>1712</v>
      </c>
      <c r="E802" s="163" t="s">
        <v>1713</v>
      </c>
      <c r="F802" s="163"/>
      <c r="G802" s="181" t="s">
        <v>26</v>
      </c>
      <c r="H802" s="184">
        <v>1.02</v>
      </c>
      <c r="I802" s="183">
        <v>69.27</v>
      </c>
      <c r="J802" s="183">
        <v>70.650000000000006</v>
      </c>
    </row>
    <row r="803" spans="1:10" ht="26.4" x14ac:dyDescent="0.25">
      <c r="A803" s="185" t="s">
        <v>1303</v>
      </c>
      <c r="B803" s="187" t="s">
        <v>1699</v>
      </c>
      <c r="C803" s="185" t="s">
        <v>36</v>
      </c>
      <c r="D803" s="185" t="s">
        <v>1700</v>
      </c>
      <c r="E803" s="164" t="s">
        <v>1307</v>
      </c>
      <c r="F803" s="164"/>
      <c r="G803" s="186" t="s">
        <v>77</v>
      </c>
      <c r="H803" s="189">
        <v>0.79249999999999998</v>
      </c>
      <c r="I803" s="188">
        <v>2.67</v>
      </c>
      <c r="J803" s="188">
        <v>2.11</v>
      </c>
    </row>
    <row r="804" spans="1:10" ht="26.4" x14ac:dyDescent="0.25">
      <c r="A804" s="185" t="s">
        <v>1303</v>
      </c>
      <c r="B804" s="187" t="s">
        <v>1701</v>
      </c>
      <c r="C804" s="185" t="s">
        <v>36</v>
      </c>
      <c r="D804" s="185" t="s">
        <v>1702</v>
      </c>
      <c r="E804" s="164" t="s">
        <v>1307</v>
      </c>
      <c r="F804" s="164"/>
      <c r="G804" s="186" t="s">
        <v>1653</v>
      </c>
      <c r="H804" s="189">
        <v>2.9600000000000001E-2</v>
      </c>
      <c r="I804" s="188">
        <v>48.76</v>
      </c>
      <c r="J804" s="188">
        <v>1.44</v>
      </c>
    </row>
    <row r="805" spans="1:10" ht="26.4" x14ac:dyDescent="0.25">
      <c r="A805" s="185" t="s">
        <v>1303</v>
      </c>
      <c r="B805" s="187" t="s">
        <v>1691</v>
      </c>
      <c r="C805" s="185" t="s">
        <v>36</v>
      </c>
      <c r="D805" s="185" t="s">
        <v>1692</v>
      </c>
      <c r="E805" s="164" t="s">
        <v>1307</v>
      </c>
      <c r="F805" s="164"/>
      <c r="G805" s="186" t="s">
        <v>38</v>
      </c>
      <c r="H805" s="189">
        <v>0.54410000000000003</v>
      </c>
      <c r="I805" s="188">
        <v>0.38</v>
      </c>
      <c r="J805" s="188">
        <v>0.2</v>
      </c>
    </row>
    <row r="806" spans="1:10" ht="26.4" x14ac:dyDescent="0.25">
      <c r="A806" s="185" t="s">
        <v>1303</v>
      </c>
      <c r="B806" s="187" t="s">
        <v>1689</v>
      </c>
      <c r="C806" s="185" t="s">
        <v>36</v>
      </c>
      <c r="D806" s="185" t="s">
        <v>1690</v>
      </c>
      <c r="E806" s="164" t="s">
        <v>1307</v>
      </c>
      <c r="F806" s="164"/>
      <c r="G806" s="186" t="s">
        <v>38</v>
      </c>
      <c r="H806" s="189">
        <v>20.186800000000002</v>
      </c>
      <c r="I806" s="188">
        <v>0.16</v>
      </c>
      <c r="J806" s="188">
        <v>3.22</v>
      </c>
    </row>
    <row r="807" spans="1:10" ht="26.4" x14ac:dyDescent="0.25">
      <c r="A807" s="185" t="s">
        <v>1303</v>
      </c>
      <c r="B807" s="187" t="s">
        <v>1695</v>
      </c>
      <c r="C807" s="185" t="s">
        <v>36</v>
      </c>
      <c r="D807" s="185" t="s">
        <v>1696</v>
      </c>
      <c r="E807" s="164" t="s">
        <v>1307</v>
      </c>
      <c r="F807" s="164"/>
      <c r="G807" s="186" t="s">
        <v>77</v>
      </c>
      <c r="H807" s="189">
        <v>0.91169999999999995</v>
      </c>
      <c r="I807" s="188">
        <v>8.1300000000000008</v>
      </c>
      <c r="J807" s="188">
        <v>7.41</v>
      </c>
    </row>
    <row r="808" spans="1:10" ht="26.4" x14ac:dyDescent="0.25">
      <c r="A808" s="185" t="s">
        <v>1303</v>
      </c>
      <c r="B808" s="187" t="s">
        <v>1703</v>
      </c>
      <c r="C808" s="185" t="s">
        <v>36</v>
      </c>
      <c r="D808" s="185" t="s">
        <v>1704</v>
      </c>
      <c r="E808" s="164" t="s">
        <v>1307</v>
      </c>
      <c r="F808" s="164"/>
      <c r="G808" s="186" t="s">
        <v>77</v>
      </c>
      <c r="H808" s="189">
        <v>2.5026999999999999</v>
      </c>
      <c r="I808" s="188">
        <v>0.3</v>
      </c>
      <c r="J808" s="188">
        <v>0.75</v>
      </c>
    </row>
    <row r="809" spans="1:10" ht="26.4" x14ac:dyDescent="0.25">
      <c r="A809" s="185" t="s">
        <v>1303</v>
      </c>
      <c r="B809" s="187" t="s">
        <v>1705</v>
      </c>
      <c r="C809" s="185" t="s">
        <v>36</v>
      </c>
      <c r="D809" s="185" t="s">
        <v>1706</v>
      </c>
      <c r="E809" s="164" t="s">
        <v>1307</v>
      </c>
      <c r="F809" s="164"/>
      <c r="G809" s="186" t="s">
        <v>77</v>
      </c>
      <c r="H809" s="189">
        <v>2.9138999999999999</v>
      </c>
      <c r="I809" s="188">
        <v>9.2200000000000006</v>
      </c>
      <c r="J809" s="188">
        <v>26.86</v>
      </c>
    </row>
    <row r="810" spans="1:10" ht="39.6" x14ac:dyDescent="0.25">
      <c r="A810" s="185" t="s">
        <v>1303</v>
      </c>
      <c r="B810" s="187" t="s">
        <v>1693</v>
      </c>
      <c r="C810" s="185" t="s">
        <v>36</v>
      </c>
      <c r="D810" s="185" t="s">
        <v>1694</v>
      </c>
      <c r="E810" s="164" t="s">
        <v>1307</v>
      </c>
      <c r="F810" s="164"/>
      <c r="G810" s="186" t="s">
        <v>93</v>
      </c>
      <c r="H810" s="189">
        <v>1.0978000000000001</v>
      </c>
      <c r="I810" s="188">
        <v>3.34</v>
      </c>
      <c r="J810" s="188">
        <v>3.66</v>
      </c>
    </row>
    <row r="811" spans="1:10" ht="26.4" x14ac:dyDescent="0.25">
      <c r="A811" s="185" t="s">
        <v>1303</v>
      </c>
      <c r="B811" s="187" t="s">
        <v>1708</v>
      </c>
      <c r="C811" s="185" t="s">
        <v>36</v>
      </c>
      <c r="D811" s="185" t="s">
        <v>1709</v>
      </c>
      <c r="E811" s="164" t="s">
        <v>1307</v>
      </c>
      <c r="F811" s="164"/>
      <c r="G811" s="186" t="s">
        <v>26</v>
      </c>
      <c r="H811" s="189">
        <v>2.1059999999999999</v>
      </c>
      <c r="I811" s="188">
        <v>25.46</v>
      </c>
      <c r="J811" s="188">
        <v>53.61</v>
      </c>
    </row>
    <row r="812" spans="1:10" x14ac:dyDescent="0.25">
      <c r="A812" s="196"/>
      <c r="B812" s="196"/>
      <c r="C812" s="196"/>
      <c r="D812" s="196"/>
      <c r="E812" s="196" t="s">
        <v>1309</v>
      </c>
      <c r="F812" s="197">
        <v>6.22</v>
      </c>
      <c r="G812" s="196" t="s">
        <v>1310</v>
      </c>
      <c r="H812" s="197">
        <v>7.1</v>
      </c>
      <c r="I812" s="196" t="s">
        <v>1311</v>
      </c>
      <c r="J812" s="197">
        <v>13.32</v>
      </c>
    </row>
    <row r="813" spans="1:10" x14ac:dyDescent="0.25">
      <c r="A813" s="196"/>
      <c r="B813" s="196"/>
      <c r="C813" s="196"/>
      <c r="D813" s="196"/>
      <c r="E813" s="196" t="s">
        <v>1312</v>
      </c>
      <c r="F813" s="197">
        <v>38.549999999999997</v>
      </c>
      <c r="G813" s="196"/>
      <c r="H813" s="165" t="s">
        <v>1313</v>
      </c>
      <c r="I813" s="165"/>
      <c r="J813" s="197">
        <v>226.61</v>
      </c>
    </row>
    <row r="814" spans="1:10" ht="14.4" thickBot="1" x14ac:dyDescent="0.3">
      <c r="A814" s="191"/>
      <c r="B814" s="191"/>
      <c r="C814" s="191"/>
      <c r="D814" s="191"/>
      <c r="E814" s="191"/>
      <c r="F814" s="191"/>
      <c r="G814" s="191" t="s">
        <v>1314</v>
      </c>
      <c r="H814" s="193" t="s">
        <v>1715</v>
      </c>
      <c r="I814" s="191" t="s">
        <v>1316</v>
      </c>
      <c r="J814" s="192">
        <v>17804.740000000002</v>
      </c>
    </row>
    <row r="815" spans="1:10" ht="14.4" thickTop="1" x14ac:dyDescent="0.25">
      <c r="A815" s="179"/>
      <c r="B815" s="179"/>
      <c r="C815" s="179"/>
      <c r="D815" s="179"/>
      <c r="E815" s="179"/>
      <c r="F815" s="179"/>
      <c r="G815" s="179"/>
      <c r="H815" s="179"/>
      <c r="I815" s="179"/>
      <c r="J815" s="179"/>
    </row>
    <row r="816" spans="1:10" x14ac:dyDescent="0.25">
      <c r="A816" s="171" t="s">
        <v>236</v>
      </c>
      <c r="B816" s="171"/>
      <c r="C816" s="171"/>
      <c r="D816" s="171" t="s">
        <v>237</v>
      </c>
      <c r="E816" s="171"/>
      <c r="F816" s="160"/>
      <c r="G816" s="160"/>
      <c r="H816" s="172"/>
      <c r="I816" s="171"/>
      <c r="J816" s="173">
        <v>2612.71</v>
      </c>
    </row>
    <row r="817" spans="1:10" x14ac:dyDescent="0.25">
      <c r="A817" s="168" t="s">
        <v>238</v>
      </c>
      <c r="B817" s="170" t="s">
        <v>3</v>
      </c>
      <c r="C817" s="168" t="s">
        <v>4</v>
      </c>
      <c r="D817" s="168" t="s">
        <v>5</v>
      </c>
      <c r="E817" s="161" t="s">
        <v>1291</v>
      </c>
      <c r="F817" s="161"/>
      <c r="G817" s="169" t="s">
        <v>6</v>
      </c>
      <c r="H817" s="170" t="s">
        <v>7</v>
      </c>
      <c r="I817" s="170" t="s">
        <v>8</v>
      </c>
      <c r="J817" s="170" t="s">
        <v>10</v>
      </c>
    </row>
    <row r="818" spans="1:10" ht="26.4" x14ac:dyDescent="0.25">
      <c r="A818" s="174" t="s">
        <v>1292</v>
      </c>
      <c r="B818" s="176" t="s">
        <v>239</v>
      </c>
      <c r="C818" s="174" t="s">
        <v>36</v>
      </c>
      <c r="D818" s="174" t="s">
        <v>240</v>
      </c>
      <c r="E818" s="162" t="s">
        <v>1716</v>
      </c>
      <c r="F818" s="162"/>
      <c r="G818" s="175" t="s">
        <v>26</v>
      </c>
      <c r="H818" s="178">
        <v>1</v>
      </c>
      <c r="I818" s="177">
        <v>380.84</v>
      </c>
      <c r="J818" s="177">
        <v>380.84</v>
      </c>
    </row>
    <row r="819" spans="1:10" ht="26.4" x14ac:dyDescent="0.25">
      <c r="A819" s="180" t="s">
        <v>1294</v>
      </c>
      <c r="B819" s="182" t="s">
        <v>1717</v>
      </c>
      <c r="C819" s="180" t="s">
        <v>36</v>
      </c>
      <c r="D819" s="180" t="s">
        <v>1718</v>
      </c>
      <c r="E819" s="163" t="s">
        <v>1297</v>
      </c>
      <c r="F819" s="163"/>
      <c r="G819" s="181" t="s">
        <v>1298</v>
      </c>
      <c r="H819" s="184">
        <v>1.6625000000000001</v>
      </c>
      <c r="I819" s="183">
        <v>29.84</v>
      </c>
      <c r="J819" s="183">
        <v>49.6</v>
      </c>
    </row>
    <row r="820" spans="1:10" ht="26.4" x14ac:dyDescent="0.25">
      <c r="A820" s="180" t="s">
        <v>1294</v>
      </c>
      <c r="B820" s="182" t="s">
        <v>1301</v>
      </c>
      <c r="C820" s="180" t="s">
        <v>36</v>
      </c>
      <c r="D820" s="180" t="s">
        <v>1302</v>
      </c>
      <c r="E820" s="163" t="s">
        <v>1297</v>
      </c>
      <c r="F820" s="163"/>
      <c r="G820" s="181" t="s">
        <v>1298</v>
      </c>
      <c r="H820" s="184">
        <v>0.83130000000000004</v>
      </c>
      <c r="I820" s="183">
        <v>24.25</v>
      </c>
      <c r="J820" s="183">
        <v>20.149999999999999</v>
      </c>
    </row>
    <row r="821" spans="1:10" ht="26.4" x14ac:dyDescent="0.25">
      <c r="A821" s="180" t="s">
        <v>1294</v>
      </c>
      <c r="B821" s="182" t="s">
        <v>1441</v>
      </c>
      <c r="C821" s="180" t="s">
        <v>36</v>
      </c>
      <c r="D821" s="180" t="s">
        <v>1442</v>
      </c>
      <c r="E821" s="163" t="s">
        <v>1443</v>
      </c>
      <c r="F821" s="163"/>
      <c r="G821" s="181" t="s">
        <v>1444</v>
      </c>
      <c r="H821" s="184">
        <v>1.6191515000000001</v>
      </c>
      <c r="I821" s="183">
        <v>25.93</v>
      </c>
      <c r="J821" s="183">
        <v>41.98</v>
      </c>
    </row>
    <row r="822" spans="1:10" ht="26.4" x14ac:dyDescent="0.25">
      <c r="A822" s="180" t="s">
        <v>1294</v>
      </c>
      <c r="B822" s="182" t="s">
        <v>1445</v>
      </c>
      <c r="C822" s="180" t="s">
        <v>36</v>
      </c>
      <c r="D822" s="180" t="s">
        <v>1446</v>
      </c>
      <c r="E822" s="163" t="s">
        <v>1443</v>
      </c>
      <c r="F822" s="163"/>
      <c r="G822" s="181" t="s">
        <v>1447</v>
      </c>
      <c r="H822" s="184">
        <v>4.3348499999999998E-2</v>
      </c>
      <c r="I822" s="183">
        <v>27.36</v>
      </c>
      <c r="J822" s="183">
        <v>1.18</v>
      </c>
    </row>
    <row r="823" spans="1:10" ht="26.4" x14ac:dyDescent="0.25">
      <c r="A823" s="185" t="s">
        <v>1303</v>
      </c>
      <c r="B823" s="187" t="s">
        <v>1719</v>
      </c>
      <c r="C823" s="185" t="s">
        <v>36</v>
      </c>
      <c r="D823" s="185" t="s">
        <v>1720</v>
      </c>
      <c r="E823" s="164" t="s">
        <v>1307</v>
      </c>
      <c r="F823" s="164"/>
      <c r="G823" s="186" t="s">
        <v>26</v>
      </c>
      <c r="H823" s="189">
        <v>1.05</v>
      </c>
      <c r="I823" s="188">
        <v>226.69</v>
      </c>
      <c r="J823" s="188">
        <v>238.02</v>
      </c>
    </row>
    <row r="824" spans="1:10" ht="26.4" x14ac:dyDescent="0.25">
      <c r="A824" s="185" t="s">
        <v>1303</v>
      </c>
      <c r="B824" s="187" t="s">
        <v>1721</v>
      </c>
      <c r="C824" s="185" t="s">
        <v>36</v>
      </c>
      <c r="D824" s="185" t="s">
        <v>1722</v>
      </c>
      <c r="E824" s="164" t="s">
        <v>1307</v>
      </c>
      <c r="F824" s="164"/>
      <c r="G824" s="186" t="s">
        <v>93</v>
      </c>
      <c r="H824" s="189">
        <v>0.53</v>
      </c>
      <c r="I824" s="188">
        <v>50.07</v>
      </c>
      <c r="J824" s="188">
        <v>26.53</v>
      </c>
    </row>
    <row r="825" spans="1:10" x14ac:dyDescent="0.25">
      <c r="A825" s="185" t="s">
        <v>1303</v>
      </c>
      <c r="B825" s="187" t="s">
        <v>1723</v>
      </c>
      <c r="C825" s="185" t="s">
        <v>36</v>
      </c>
      <c r="D825" s="185" t="s">
        <v>1724</v>
      </c>
      <c r="E825" s="164" t="s">
        <v>1307</v>
      </c>
      <c r="F825" s="164"/>
      <c r="G825" s="186" t="s">
        <v>93</v>
      </c>
      <c r="H825" s="189">
        <v>0.97</v>
      </c>
      <c r="I825" s="188">
        <v>3.49</v>
      </c>
      <c r="J825" s="188">
        <v>3.38</v>
      </c>
    </row>
    <row r="826" spans="1:10" x14ac:dyDescent="0.25">
      <c r="A826" s="196"/>
      <c r="B826" s="196"/>
      <c r="C826" s="196"/>
      <c r="D826" s="196"/>
      <c r="E826" s="196" t="s">
        <v>1309</v>
      </c>
      <c r="F826" s="197">
        <v>40.020000000000003</v>
      </c>
      <c r="G826" s="196" t="s">
        <v>1310</v>
      </c>
      <c r="H826" s="197">
        <v>45.57</v>
      </c>
      <c r="I826" s="196" t="s">
        <v>1311</v>
      </c>
      <c r="J826" s="197">
        <v>85.59</v>
      </c>
    </row>
    <row r="827" spans="1:10" x14ac:dyDescent="0.25">
      <c r="A827" s="196"/>
      <c r="B827" s="196"/>
      <c r="C827" s="196"/>
      <c r="D827" s="196"/>
      <c r="E827" s="196" t="s">
        <v>1312</v>
      </c>
      <c r="F827" s="197">
        <v>78.069999999999993</v>
      </c>
      <c r="G827" s="196"/>
      <c r="H827" s="165" t="s">
        <v>1313</v>
      </c>
      <c r="I827" s="165"/>
      <c r="J827" s="197">
        <v>458.91</v>
      </c>
    </row>
    <row r="828" spans="1:10" ht="14.4" thickBot="1" x14ac:dyDescent="0.3">
      <c r="A828" s="191"/>
      <c r="B828" s="191"/>
      <c r="C828" s="191"/>
      <c r="D828" s="191"/>
      <c r="E828" s="191"/>
      <c r="F828" s="191"/>
      <c r="G828" s="191" t="s">
        <v>1314</v>
      </c>
      <c r="H828" s="193" t="s">
        <v>1725</v>
      </c>
      <c r="I828" s="191" t="s">
        <v>1316</v>
      </c>
      <c r="J828" s="192">
        <v>183.56</v>
      </c>
    </row>
    <row r="829" spans="1:10" ht="14.4" thickTop="1" x14ac:dyDescent="0.25">
      <c r="A829" s="179"/>
      <c r="B829" s="179"/>
      <c r="C829" s="179"/>
      <c r="D829" s="179"/>
      <c r="E829" s="179"/>
      <c r="F829" s="179"/>
      <c r="G829" s="179"/>
      <c r="H829" s="179"/>
      <c r="I829" s="179"/>
      <c r="J829" s="179"/>
    </row>
    <row r="830" spans="1:10" x14ac:dyDescent="0.25">
      <c r="A830" s="168" t="s">
        <v>241</v>
      </c>
      <c r="B830" s="170" t="s">
        <v>3</v>
      </c>
      <c r="C830" s="168" t="s">
        <v>4</v>
      </c>
      <c r="D830" s="168" t="s">
        <v>5</v>
      </c>
      <c r="E830" s="161" t="s">
        <v>1291</v>
      </c>
      <c r="F830" s="161"/>
      <c r="G830" s="169" t="s">
        <v>6</v>
      </c>
      <c r="H830" s="170" t="s">
        <v>7</v>
      </c>
      <c r="I830" s="170" t="s">
        <v>8</v>
      </c>
      <c r="J830" s="170" t="s">
        <v>10</v>
      </c>
    </row>
    <row r="831" spans="1:10" ht="26.4" x14ac:dyDescent="0.25">
      <c r="A831" s="174" t="s">
        <v>1292</v>
      </c>
      <c r="B831" s="176" t="s">
        <v>242</v>
      </c>
      <c r="C831" s="174" t="s">
        <v>20</v>
      </c>
      <c r="D831" s="174" t="s">
        <v>243</v>
      </c>
      <c r="E831" s="162" t="s">
        <v>1293</v>
      </c>
      <c r="F831" s="162"/>
      <c r="G831" s="175" t="s">
        <v>26</v>
      </c>
      <c r="H831" s="178">
        <v>1</v>
      </c>
      <c r="I831" s="177">
        <v>130</v>
      </c>
      <c r="J831" s="177">
        <v>130</v>
      </c>
    </row>
    <row r="832" spans="1:10" x14ac:dyDescent="0.25">
      <c r="A832" s="185" t="s">
        <v>1303</v>
      </c>
      <c r="B832" s="187" t="s">
        <v>1726</v>
      </c>
      <c r="C832" s="185" t="s">
        <v>1642</v>
      </c>
      <c r="D832" s="185" t="s">
        <v>1727</v>
      </c>
      <c r="E832" s="164" t="s">
        <v>1307</v>
      </c>
      <c r="F832" s="164"/>
      <c r="G832" s="186" t="s">
        <v>26</v>
      </c>
      <c r="H832" s="189">
        <v>1</v>
      </c>
      <c r="I832" s="188">
        <v>130</v>
      </c>
      <c r="J832" s="188">
        <v>130</v>
      </c>
    </row>
    <row r="833" spans="1:10" x14ac:dyDescent="0.25">
      <c r="A833" s="196"/>
      <c r="B833" s="196"/>
      <c r="C833" s="196"/>
      <c r="D833" s="196"/>
      <c r="E833" s="196" t="s">
        <v>1309</v>
      </c>
      <c r="F833" s="197">
        <v>0</v>
      </c>
      <c r="G833" s="196" t="s">
        <v>1310</v>
      </c>
      <c r="H833" s="197">
        <v>0</v>
      </c>
      <c r="I833" s="196" t="s">
        <v>1311</v>
      </c>
      <c r="J833" s="197">
        <v>0</v>
      </c>
    </row>
    <row r="834" spans="1:10" x14ac:dyDescent="0.25">
      <c r="A834" s="196"/>
      <c r="B834" s="196"/>
      <c r="C834" s="196"/>
      <c r="D834" s="196"/>
      <c r="E834" s="196" t="s">
        <v>1312</v>
      </c>
      <c r="F834" s="197">
        <v>26.65</v>
      </c>
      <c r="G834" s="196"/>
      <c r="H834" s="165" t="s">
        <v>1313</v>
      </c>
      <c r="I834" s="165"/>
      <c r="J834" s="197">
        <v>156.65</v>
      </c>
    </row>
    <row r="835" spans="1:10" ht="14.4" thickBot="1" x14ac:dyDescent="0.3">
      <c r="A835" s="191"/>
      <c r="B835" s="191"/>
      <c r="C835" s="191"/>
      <c r="D835" s="191"/>
      <c r="E835" s="191"/>
      <c r="F835" s="191"/>
      <c r="G835" s="191" t="s">
        <v>1314</v>
      </c>
      <c r="H835" s="193" t="s">
        <v>1728</v>
      </c>
      <c r="I835" s="191" t="s">
        <v>1316</v>
      </c>
      <c r="J835" s="192">
        <v>2186.83</v>
      </c>
    </row>
    <row r="836" spans="1:10" ht="14.4" thickTop="1" x14ac:dyDescent="0.25">
      <c r="A836" s="179"/>
      <c r="B836" s="179"/>
      <c r="C836" s="179"/>
      <c r="D836" s="179"/>
      <c r="E836" s="179"/>
      <c r="F836" s="179"/>
      <c r="G836" s="179"/>
      <c r="H836" s="179"/>
      <c r="I836" s="179"/>
      <c r="J836" s="179"/>
    </row>
    <row r="837" spans="1:10" x14ac:dyDescent="0.25">
      <c r="A837" s="168" t="s">
        <v>244</v>
      </c>
      <c r="B837" s="170" t="s">
        <v>3</v>
      </c>
      <c r="C837" s="168" t="s">
        <v>4</v>
      </c>
      <c r="D837" s="168" t="s">
        <v>5</v>
      </c>
      <c r="E837" s="161" t="s">
        <v>1291</v>
      </c>
      <c r="F837" s="161"/>
      <c r="G837" s="169" t="s">
        <v>6</v>
      </c>
      <c r="H837" s="170" t="s">
        <v>7</v>
      </c>
      <c r="I837" s="170" t="s">
        <v>8</v>
      </c>
      <c r="J837" s="170" t="s">
        <v>10</v>
      </c>
    </row>
    <row r="838" spans="1:10" x14ac:dyDescent="0.25">
      <c r="A838" s="174" t="s">
        <v>1292</v>
      </c>
      <c r="B838" s="176" t="s">
        <v>245</v>
      </c>
      <c r="C838" s="174" t="s">
        <v>20</v>
      </c>
      <c r="D838" s="174" t="s">
        <v>246</v>
      </c>
      <c r="E838" s="162" t="s">
        <v>1293</v>
      </c>
      <c r="F838" s="162"/>
      <c r="G838" s="175" t="s">
        <v>26</v>
      </c>
      <c r="H838" s="178">
        <v>1</v>
      </c>
      <c r="I838" s="177">
        <v>127.28</v>
      </c>
      <c r="J838" s="177">
        <v>127.28</v>
      </c>
    </row>
    <row r="839" spans="1:10" ht="26.4" x14ac:dyDescent="0.25">
      <c r="A839" s="180" t="s">
        <v>1294</v>
      </c>
      <c r="B839" s="182" t="s">
        <v>1301</v>
      </c>
      <c r="C839" s="180" t="s">
        <v>36</v>
      </c>
      <c r="D839" s="180" t="s">
        <v>1302</v>
      </c>
      <c r="E839" s="163" t="s">
        <v>1297</v>
      </c>
      <c r="F839" s="163"/>
      <c r="G839" s="181" t="s">
        <v>1298</v>
      </c>
      <c r="H839" s="184">
        <v>0.73799999999999999</v>
      </c>
      <c r="I839" s="183">
        <v>24.25</v>
      </c>
      <c r="J839" s="183">
        <v>17.89</v>
      </c>
    </row>
    <row r="840" spans="1:10" ht="26.4" x14ac:dyDescent="0.25">
      <c r="A840" s="180" t="s">
        <v>1294</v>
      </c>
      <c r="B840" s="182" t="s">
        <v>1510</v>
      </c>
      <c r="C840" s="180" t="s">
        <v>36</v>
      </c>
      <c r="D840" s="180" t="s">
        <v>1511</v>
      </c>
      <c r="E840" s="163" t="s">
        <v>1297</v>
      </c>
      <c r="F840" s="163"/>
      <c r="G840" s="181" t="s">
        <v>1298</v>
      </c>
      <c r="H840" s="184">
        <v>0.316</v>
      </c>
      <c r="I840" s="183">
        <v>29.98</v>
      </c>
      <c r="J840" s="183">
        <v>9.4700000000000006</v>
      </c>
    </row>
    <row r="841" spans="1:10" ht="26.4" x14ac:dyDescent="0.25">
      <c r="A841" s="180" t="s">
        <v>1294</v>
      </c>
      <c r="B841" s="182" t="s">
        <v>1476</v>
      </c>
      <c r="C841" s="180" t="s">
        <v>36</v>
      </c>
      <c r="D841" s="180" t="s">
        <v>1477</v>
      </c>
      <c r="E841" s="163" t="s">
        <v>1297</v>
      </c>
      <c r="F841" s="163"/>
      <c r="G841" s="181" t="s">
        <v>1298</v>
      </c>
      <c r="H841" s="184">
        <v>0.36899999999999999</v>
      </c>
      <c r="I841" s="183">
        <v>28.37</v>
      </c>
      <c r="J841" s="183">
        <v>10.46</v>
      </c>
    </row>
    <row r="842" spans="1:10" ht="26.4" x14ac:dyDescent="0.25">
      <c r="A842" s="180" t="s">
        <v>1294</v>
      </c>
      <c r="B842" s="182" t="s">
        <v>1333</v>
      </c>
      <c r="C842" s="180" t="s">
        <v>36</v>
      </c>
      <c r="D842" s="180" t="s">
        <v>1334</v>
      </c>
      <c r="E842" s="163" t="s">
        <v>1297</v>
      </c>
      <c r="F842" s="163"/>
      <c r="G842" s="181" t="s">
        <v>1298</v>
      </c>
      <c r="H842" s="184">
        <v>0.63300000000000001</v>
      </c>
      <c r="I842" s="183">
        <v>24.84</v>
      </c>
      <c r="J842" s="183">
        <v>15.72</v>
      </c>
    </row>
    <row r="843" spans="1:10" x14ac:dyDescent="0.25">
      <c r="A843" s="185" t="s">
        <v>1303</v>
      </c>
      <c r="B843" s="187" t="s">
        <v>1729</v>
      </c>
      <c r="C843" s="185" t="s">
        <v>36</v>
      </c>
      <c r="D843" s="185" t="s">
        <v>1730</v>
      </c>
      <c r="E843" s="164" t="s">
        <v>1307</v>
      </c>
      <c r="F843" s="164"/>
      <c r="G843" s="186" t="s">
        <v>93</v>
      </c>
      <c r="H843" s="189">
        <v>2.76</v>
      </c>
      <c r="I843" s="188">
        <v>0.77</v>
      </c>
      <c r="J843" s="188">
        <v>2.12</v>
      </c>
    </row>
    <row r="844" spans="1:10" x14ac:dyDescent="0.25">
      <c r="A844" s="185" t="s">
        <v>1303</v>
      </c>
      <c r="B844" s="187" t="s">
        <v>1731</v>
      </c>
      <c r="C844" s="185" t="s">
        <v>1590</v>
      </c>
      <c r="D844" s="185" t="s">
        <v>1732</v>
      </c>
      <c r="E844" s="164" t="s">
        <v>1307</v>
      </c>
      <c r="F844" s="164"/>
      <c r="G844" s="186" t="s">
        <v>77</v>
      </c>
      <c r="H844" s="189">
        <v>2.2690000000000001</v>
      </c>
      <c r="I844" s="188">
        <v>9</v>
      </c>
      <c r="J844" s="188">
        <v>20.420000000000002</v>
      </c>
    </row>
    <row r="845" spans="1:10" ht="26.4" x14ac:dyDescent="0.25">
      <c r="A845" s="185" t="s">
        <v>1303</v>
      </c>
      <c r="B845" s="187" t="s">
        <v>1733</v>
      </c>
      <c r="C845" s="185" t="s">
        <v>1590</v>
      </c>
      <c r="D845" s="185" t="s">
        <v>1734</v>
      </c>
      <c r="E845" s="164" t="s">
        <v>1307</v>
      </c>
      <c r="F845" s="164"/>
      <c r="G845" s="186" t="s">
        <v>77</v>
      </c>
      <c r="H845" s="189">
        <v>1.1000000000000001</v>
      </c>
      <c r="I845" s="188">
        <v>46.41</v>
      </c>
      <c r="J845" s="188">
        <v>51.05</v>
      </c>
    </row>
    <row r="846" spans="1:10" ht="26.4" x14ac:dyDescent="0.25">
      <c r="A846" s="185" t="s">
        <v>1303</v>
      </c>
      <c r="B846" s="187" t="s">
        <v>1664</v>
      </c>
      <c r="C846" s="185" t="s">
        <v>36</v>
      </c>
      <c r="D846" s="185" t="s">
        <v>1665</v>
      </c>
      <c r="E846" s="164" t="s">
        <v>1307</v>
      </c>
      <c r="F846" s="164"/>
      <c r="G846" s="186" t="s">
        <v>51</v>
      </c>
      <c r="H846" s="189">
        <v>1E-3</v>
      </c>
      <c r="I846" s="188">
        <v>151.96</v>
      </c>
      <c r="J846" s="188">
        <v>0.15</v>
      </c>
    </row>
    <row r="847" spans="1:10" x14ac:dyDescent="0.25">
      <c r="A847" s="196"/>
      <c r="B847" s="196"/>
      <c r="C847" s="196"/>
      <c r="D847" s="196"/>
      <c r="E847" s="196" t="s">
        <v>1309</v>
      </c>
      <c r="F847" s="197">
        <v>18.510000000000002</v>
      </c>
      <c r="G847" s="196" t="s">
        <v>1310</v>
      </c>
      <c r="H847" s="197">
        <v>21.08</v>
      </c>
      <c r="I847" s="196" t="s">
        <v>1311</v>
      </c>
      <c r="J847" s="197">
        <v>39.590000000000003</v>
      </c>
    </row>
    <row r="848" spans="1:10" x14ac:dyDescent="0.25">
      <c r="A848" s="196"/>
      <c r="B848" s="196"/>
      <c r="C848" s="196"/>
      <c r="D848" s="196"/>
      <c r="E848" s="196" t="s">
        <v>1312</v>
      </c>
      <c r="F848" s="197">
        <v>26.09</v>
      </c>
      <c r="G848" s="196"/>
      <c r="H848" s="165" t="s">
        <v>1313</v>
      </c>
      <c r="I848" s="165"/>
      <c r="J848" s="197">
        <v>153.37</v>
      </c>
    </row>
    <row r="849" spans="1:10" ht="14.4" thickBot="1" x14ac:dyDescent="0.3">
      <c r="A849" s="191"/>
      <c r="B849" s="191"/>
      <c r="C849" s="191"/>
      <c r="D849" s="191"/>
      <c r="E849" s="191"/>
      <c r="F849" s="191"/>
      <c r="G849" s="191" t="s">
        <v>1314</v>
      </c>
      <c r="H849" s="193" t="s">
        <v>1735</v>
      </c>
      <c r="I849" s="191" t="s">
        <v>1316</v>
      </c>
      <c r="J849" s="192">
        <v>242.32</v>
      </c>
    </row>
    <row r="850" spans="1:10" ht="14.4" thickTop="1" x14ac:dyDescent="0.25">
      <c r="A850" s="179"/>
      <c r="B850" s="179"/>
      <c r="C850" s="179"/>
      <c r="D850" s="179"/>
      <c r="E850" s="179"/>
      <c r="F850" s="179"/>
      <c r="G850" s="179"/>
      <c r="H850" s="179"/>
      <c r="I850" s="179"/>
      <c r="J850" s="179"/>
    </row>
    <row r="851" spans="1:10" x14ac:dyDescent="0.25">
      <c r="A851" s="171" t="s">
        <v>247</v>
      </c>
      <c r="B851" s="171"/>
      <c r="C851" s="171"/>
      <c r="D851" s="171" t="s">
        <v>248</v>
      </c>
      <c r="E851" s="171"/>
      <c r="F851" s="160"/>
      <c r="G851" s="160"/>
      <c r="H851" s="172"/>
      <c r="I851" s="171"/>
      <c r="J851" s="173">
        <v>121650.84</v>
      </c>
    </row>
    <row r="852" spans="1:10" x14ac:dyDescent="0.25">
      <c r="A852" s="171" t="s">
        <v>249</v>
      </c>
      <c r="B852" s="171"/>
      <c r="C852" s="171"/>
      <c r="D852" s="171" t="s">
        <v>125</v>
      </c>
      <c r="E852" s="171"/>
      <c r="F852" s="160"/>
      <c r="G852" s="160"/>
      <c r="H852" s="172"/>
      <c r="I852" s="171"/>
      <c r="J852" s="173">
        <v>63853.96</v>
      </c>
    </row>
    <row r="853" spans="1:10" x14ac:dyDescent="0.25">
      <c r="A853" s="168" t="s">
        <v>250</v>
      </c>
      <c r="B853" s="170" t="s">
        <v>3</v>
      </c>
      <c r="C853" s="168" t="s">
        <v>4</v>
      </c>
      <c r="D853" s="168" t="s">
        <v>5</v>
      </c>
      <c r="E853" s="161" t="s">
        <v>1291</v>
      </c>
      <c r="F853" s="161"/>
      <c r="G853" s="169" t="s">
        <v>6</v>
      </c>
      <c r="H853" s="170" t="s">
        <v>7</v>
      </c>
      <c r="I853" s="170" t="s">
        <v>8</v>
      </c>
      <c r="J853" s="170" t="s">
        <v>10</v>
      </c>
    </row>
    <row r="854" spans="1:10" ht="39.6" x14ac:dyDescent="0.25">
      <c r="A854" s="174" t="s">
        <v>1292</v>
      </c>
      <c r="B854" s="176" t="s">
        <v>251</v>
      </c>
      <c r="C854" s="174" t="s">
        <v>20</v>
      </c>
      <c r="D854" s="174" t="s">
        <v>252</v>
      </c>
      <c r="E854" s="162" t="s">
        <v>1293</v>
      </c>
      <c r="F854" s="162"/>
      <c r="G854" s="175" t="s">
        <v>93</v>
      </c>
      <c r="H854" s="178">
        <v>1</v>
      </c>
      <c r="I854" s="177">
        <v>19.420000000000002</v>
      </c>
      <c r="J854" s="177">
        <v>19.420000000000002</v>
      </c>
    </row>
    <row r="855" spans="1:10" ht="39.6" x14ac:dyDescent="0.25">
      <c r="A855" s="180" t="s">
        <v>1294</v>
      </c>
      <c r="B855" s="182" t="s">
        <v>1736</v>
      </c>
      <c r="C855" s="180" t="s">
        <v>36</v>
      </c>
      <c r="D855" s="180" t="s">
        <v>1737</v>
      </c>
      <c r="E855" s="163" t="s">
        <v>1443</v>
      </c>
      <c r="F855" s="163"/>
      <c r="G855" s="181" t="s">
        <v>1447</v>
      </c>
      <c r="H855" s="184">
        <v>1.4423000000000001E-3</v>
      </c>
      <c r="I855" s="183">
        <v>355.31</v>
      </c>
      <c r="J855" s="183">
        <v>0.51</v>
      </c>
    </row>
    <row r="856" spans="1:10" ht="26.4" x14ac:dyDescent="0.25">
      <c r="A856" s="180" t="s">
        <v>1294</v>
      </c>
      <c r="B856" s="182" t="s">
        <v>1738</v>
      </c>
      <c r="C856" s="180" t="s">
        <v>36</v>
      </c>
      <c r="D856" s="180" t="s">
        <v>1739</v>
      </c>
      <c r="E856" s="163" t="s">
        <v>1297</v>
      </c>
      <c r="F856" s="163"/>
      <c r="G856" s="181" t="s">
        <v>1298</v>
      </c>
      <c r="H856" s="184">
        <v>1.9082999999999999E-3</v>
      </c>
      <c r="I856" s="183">
        <v>24.03</v>
      </c>
      <c r="J856" s="183">
        <v>0.04</v>
      </c>
    </row>
    <row r="857" spans="1:10" ht="26.4" x14ac:dyDescent="0.25">
      <c r="A857" s="180" t="s">
        <v>1294</v>
      </c>
      <c r="B857" s="182" t="s">
        <v>1740</v>
      </c>
      <c r="C857" s="180" t="s">
        <v>36</v>
      </c>
      <c r="D857" s="180" t="s">
        <v>1741</v>
      </c>
      <c r="E857" s="163" t="s">
        <v>1742</v>
      </c>
      <c r="F857" s="163"/>
      <c r="G857" s="181" t="s">
        <v>26</v>
      </c>
      <c r="H857" s="184">
        <v>0.2218956</v>
      </c>
      <c r="I857" s="183">
        <v>24.48</v>
      </c>
      <c r="J857" s="183">
        <v>5.43</v>
      </c>
    </row>
    <row r="858" spans="1:10" ht="39.6" x14ac:dyDescent="0.25">
      <c r="A858" s="180" t="s">
        <v>1294</v>
      </c>
      <c r="B858" s="182" t="s">
        <v>1743</v>
      </c>
      <c r="C858" s="180" t="s">
        <v>36</v>
      </c>
      <c r="D858" s="180" t="s">
        <v>1744</v>
      </c>
      <c r="E858" s="163" t="s">
        <v>1443</v>
      </c>
      <c r="F858" s="163"/>
      <c r="G858" s="181" t="s">
        <v>1444</v>
      </c>
      <c r="H858" s="184">
        <v>1.1982E-3</v>
      </c>
      <c r="I858" s="183">
        <v>182.01</v>
      </c>
      <c r="J858" s="183">
        <v>0.21</v>
      </c>
    </row>
    <row r="859" spans="1:10" ht="26.4" x14ac:dyDescent="0.25">
      <c r="A859" s="180" t="s">
        <v>1294</v>
      </c>
      <c r="B859" s="182" t="s">
        <v>1687</v>
      </c>
      <c r="C859" s="180" t="s">
        <v>36</v>
      </c>
      <c r="D859" s="180" t="s">
        <v>1688</v>
      </c>
      <c r="E859" s="163" t="s">
        <v>1297</v>
      </c>
      <c r="F859" s="163"/>
      <c r="G859" s="181" t="s">
        <v>1298</v>
      </c>
      <c r="H859" s="184">
        <v>9.6968000000000002E-3</v>
      </c>
      <c r="I859" s="183">
        <v>22.58</v>
      </c>
      <c r="J859" s="183">
        <v>0.21</v>
      </c>
    </row>
    <row r="860" spans="1:10" ht="39.6" x14ac:dyDescent="0.25">
      <c r="A860" s="180" t="s">
        <v>1294</v>
      </c>
      <c r="B860" s="182" t="s">
        <v>1745</v>
      </c>
      <c r="C860" s="180" t="s">
        <v>36</v>
      </c>
      <c r="D860" s="180" t="s">
        <v>1746</v>
      </c>
      <c r="E860" s="163" t="s">
        <v>1742</v>
      </c>
      <c r="F860" s="163"/>
      <c r="G860" s="181" t="s">
        <v>26</v>
      </c>
      <c r="H860" s="184">
        <v>0.2218956</v>
      </c>
      <c r="I860" s="183">
        <v>13.66</v>
      </c>
      <c r="J860" s="183">
        <v>3.03</v>
      </c>
    </row>
    <row r="861" spans="1:10" ht="26.4" x14ac:dyDescent="0.25">
      <c r="A861" s="185" t="s">
        <v>1303</v>
      </c>
      <c r="B861" s="187" t="s">
        <v>1747</v>
      </c>
      <c r="C861" s="185" t="s">
        <v>36</v>
      </c>
      <c r="D861" s="185" t="s">
        <v>1748</v>
      </c>
      <c r="E861" s="164" t="s">
        <v>1307</v>
      </c>
      <c r="F861" s="164"/>
      <c r="G861" s="186" t="s">
        <v>93</v>
      </c>
      <c r="H861" s="189">
        <v>0.18521480000000001</v>
      </c>
      <c r="I861" s="188">
        <v>8.02</v>
      </c>
      <c r="J861" s="188">
        <v>1.48</v>
      </c>
    </row>
    <row r="862" spans="1:10" x14ac:dyDescent="0.25">
      <c r="A862" s="185" t="s">
        <v>1303</v>
      </c>
      <c r="B862" s="187" t="s">
        <v>1749</v>
      </c>
      <c r="C862" s="185" t="s">
        <v>36</v>
      </c>
      <c r="D862" s="185" t="s">
        <v>1750</v>
      </c>
      <c r="E862" s="164" t="s">
        <v>1307</v>
      </c>
      <c r="F862" s="164"/>
      <c r="G862" s="186" t="s">
        <v>38</v>
      </c>
      <c r="H862" s="189">
        <v>1.6908400000000001E-2</v>
      </c>
      <c r="I862" s="188">
        <v>16.75</v>
      </c>
      <c r="J862" s="188">
        <v>0.28000000000000003</v>
      </c>
    </row>
    <row r="863" spans="1:10" x14ac:dyDescent="0.25">
      <c r="A863" s="185" t="s">
        <v>1303</v>
      </c>
      <c r="B863" s="187" t="s">
        <v>1751</v>
      </c>
      <c r="C863" s="185" t="s">
        <v>36</v>
      </c>
      <c r="D863" s="185" t="s">
        <v>1752</v>
      </c>
      <c r="E863" s="164" t="s">
        <v>1307</v>
      </c>
      <c r="F863" s="164"/>
      <c r="G863" s="186" t="s">
        <v>93</v>
      </c>
      <c r="H863" s="189">
        <v>7.4439199999999997E-2</v>
      </c>
      <c r="I863" s="188">
        <v>8.7899999999999991</v>
      </c>
      <c r="J863" s="188">
        <v>0.65</v>
      </c>
    </row>
    <row r="864" spans="1:10" ht="26.4" x14ac:dyDescent="0.25">
      <c r="A864" s="185" t="s">
        <v>1303</v>
      </c>
      <c r="B864" s="187" t="s">
        <v>1753</v>
      </c>
      <c r="C864" s="185" t="s">
        <v>36</v>
      </c>
      <c r="D864" s="185" t="s">
        <v>1754</v>
      </c>
      <c r="E864" s="164" t="s">
        <v>1307</v>
      </c>
      <c r="F864" s="164"/>
      <c r="G864" s="186" t="s">
        <v>93</v>
      </c>
      <c r="H864" s="189">
        <v>0.83134600000000003</v>
      </c>
      <c r="I864" s="188">
        <v>9.1199999999999992</v>
      </c>
      <c r="J864" s="188">
        <v>7.58</v>
      </c>
    </row>
    <row r="865" spans="1:10" x14ac:dyDescent="0.25">
      <c r="A865" s="196"/>
      <c r="B865" s="196"/>
      <c r="C865" s="196"/>
      <c r="D865" s="196"/>
      <c r="E865" s="196" t="s">
        <v>1309</v>
      </c>
      <c r="F865" s="197">
        <v>0.56000000000000005</v>
      </c>
      <c r="G865" s="196" t="s">
        <v>1310</v>
      </c>
      <c r="H865" s="197">
        <v>0.65</v>
      </c>
      <c r="I865" s="196" t="s">
        <v>1311</v>
      </c>
      <c r="J865" s="197">
        <v>1.21</v>
      </c>
    </row>
    <row r="866" spans="1:10" x14ac:dyDescent="0.25">
      <c r="A866" s="196"/>
      <c r="B866" s="196"/>
      <c r="C866" s="196"/>
      <c r="D866" s="196"/>
      <c r="E866" s="196" t="s">
        <v>1312</v>
      </c>
      <c r="F866" s="197">
        <v>3.98</v>
      </c>
      <c r="G866" s="196"/>
      <c r="H866" s="165" t="s">
        <v>1313</v>
      </c>
      <c r="I866" s="165"/>
      <c r="J866" s="197">
        <v>23.4</v>
      </c>
    </row>
    <row r="867" spans="1:10" ht="14.4" thickBot="1" x14ac:dyDescent="0.3">
      <c r="A867" s="191"/>
      <c r="B867" s="191"/>
      <c r="C867" s="191"/>
      <c r="D867" s="191"/>
      <c r="E867" s="191"/>
      <c r="F867" s="191"/>
      <c r="G867" s="191" t="s">
        <v>1314</v>
      </c>
      <c r="H867" s="193" t="s">
        <v>1755</v>
      </c>
      <c r="I867" s="191" t="s">
        <v>1316</v>
      </c>
      <c r="J867" s="192">
        <v>31473</v>
      </c>
    </row>
    <row r="868" spans="1:10" ht="14.4" thickTop="1" x14ac:dyDescent="0.25">
      <c r="A868" s="179"/>
      <c r="B868" s="179"/>
      <c r="C868" s="179"/>
      <c r="D868" s="179"/>
      <c r="E868" s="179"/>
      <c r="F868" s="179"/>
      <c r="G868" s="179"/>
      <c r="H868" s="179"/>
      <c r="I868" s="179"/>
      <c r="J868" s="179"/>
    </row>
    <row r="869" spans="1:10" x14ac:dyDescent="0.25">
      <c r="A869" s="168" t="s">
        <v>253</v>
      </c>
      <c r="B869" s="170" t="s">
        <v>3</v>
      </c>
      <c r="C869" s="168" t="s">
        <v>4</v>
      </c>
      <c r="D869" s="168" t="s">
        <v>5</v>
      </c>
      <c r="E869" s="161" t="s">
        <v>1291</v>
      </c>
      <c r="F869" s="161"/>
      <c r="G869" s="169" t="s">
        <v>6</v>
      </c>
      <c r="H869" s="170" t="s">
        <v>7</v>
      </c>
      <c r="I869" s="170" t="s">
        <v>8</v>
      </c>
      <c r="J869" s="170" t="s">
        <v>10</v>
      </c>
    </row>
    <row r="870" spans="1:10" ht="66" x14ac:dyDescent="0.25">
      <c r="A870" s="174" t="s">
        <v>1292</v>
      </c>
      <c r="B870" s="176" t="s">
        <v>254</v>
      </c>
      <c r="C870" s="174" t="s">
        <v>36</v>
      </c>
      <c r="D870" s="174" t="s">
        <v>255</v>
      </c>
      <c r="E870" s="162" t="s">
        <v>1326</v>
      </c>
      <c r="F870" s="162"/>
      <c r="G870" s="175" t="s">
        <v>26</v>
      </c>
      <c r="H870" s="178">
        <v>1</v>
      </c>
      <c r="I870" s="177">
        <v>29.19</v>
      </c>
      <c r="J870" s="177">
        <v>29.19</v>
      </c>
    </row>
    <row r="871" spans="1:10" ht="26.4" x14ac:dyDescent="0.25">
      <c r="A871" s="180" t="s">
        <v>1294</v>
      </c>
      <c r="B871" s="182" t="s">
        <v>1333</v>
      </c>
      <c r="C871" s="180" t="s">
        <v>36</v>
      </c>
      <c r="D871" s="180" t="s">
        <v>1334</v>
      </c>
      <c r="E871" s="163" t="s">
        <v>1297</v>
      </c>
      <c r="F871" s="163"/>
      <c r="G871" s="181" t="s">
        <v>1298</v>
      </c>
      <c r="H871" s="184">
        <v>8.2091700000000004E-2</v>
      </c>
      <c r="I871" s="183">
        <v>24.84</v>
      </c>
      <c r="J871" s="183">
        <v>2.0299999999999998</v>
      </c>
    </row>
    <row r="872" spans="1:10" ht="26.4" x14ac:dyDescent="0.25">
      <c r="A872" s="180" t="s">
        <v>1294</v>
      </c>
      <c r="B872" s="182" t="s">
        <v>1756</v>
      </c>
      <c r="C872" s="180" t="s">
        <v>36</v>
      </c>
      <c r="D872" s="180" t="s">
        <v>1757</v>
      </c>
      <c r="E872" s="163" t="s">
        <v>1443</v>
      </c>
      <c r="F872" s="163"/>
      <c r="G872" s="181" t="s">
        <v>1447</v>
      </c>
      <c r="H872" s="184">
        <v>3.3E-3</v>
      </c>
      <c r="I872" s="183">
        <v>24.49</v>
      </c>
      <c r="J872" s="183">
        <v>0.08</v>
      </c>
    </row>
    <row r="873" spans="1:10" ht="26.4" x14ac:dyDescent="0.25">
      <c r="A873" s="180" t="s">
        <v>1294</v>
      </c>
      <c r="B873" s="182" t="s">
        <v>1335</v>
      </c>
      <c r="C873" s="180" t="s">
        <v>36</v>
      </c>
      <c r="D873" s="180" t="s">
        <v>1336</v>
      </c>
      <c r="E873" s="163" t="s">
        <v>1297</v>
      </c>
      <c r="F873" s="163"/>
      <c r="G873" s="181" t="s">
        <v>1298</v>
      </c>
      <c r="H873" s="184">
        <v>0.18750049999999999</v>
      </c>
      <c r="I873" s="183">
        <v>29.38</v>
      </c>
      <c r="J873" s="183">
        <v>5.5</v>
      </c>
    </row>
    <row r="874" spans="1:10" ht="26.4" x14ac:dyDescent="0.25">
      <c r="A874" s="180" t="s">
        <v>1294</v>
      </c>
      <c r="B874" s="182" t="s">
        <v>1758</v>
      </c>
      <c r="C874" s="180" t="s">
        <v>36</v>
      </c>
      <c r="D874" s="180" t="s">
        <v>1759</v>
      </c>
      <c r="E874" s="163" t="s">
        <v>1443</v>
      </c>
      <c r="F874" s="163"/>
      <c r="G874" s="181" t="s">
        <v>1444</v>
      </c>
      <c r="H874" s="184">
        <v>6.7000000000000002E-3</v>
      </c>
      <c r="I874" s="183">
        <v>23.36</v>
      </c>
      <c r="J874" s="183">
        <v>0.15</v>
      </c>
    </row>
    <row r="875" spans="1:10" ht="39.6" x14ac:dyDescent="0.25">
      <c r="A875" s="185" t="s">
        <v>1303</v>
      </c>
      <c r="B875" s="187" t="s">
        <v>1760</v>
      </c>
      <c r="C875" s="185" t="s">
        <v>36</v>
      </c>
      <c r="D875" s="185" t="s">
        <v>1761</v>
      </c>
      <c r="E875" s="164" t="s">
        <v>1307</v>
      </c>
      <c r="F875" s="164"/>
      <c r="G875" s="186" t="s">
        <v>77</v>
      </c>
      <c r="H875" s="189">
        <v>0.22222220000000001</v>
      </c>
      <c r="I875" s="188">
        <v>32.04</v>
      </c>
      <c r="J875" s="188">
        <v>7.11</v>
      </c>
    </row>
    <row r="876" spans="1:10" x14ac:dyDescent="0.25">
      <c r="A876" s="185" t="s">
        <v>1303</v>
      </c>
      <c r="B876" s="187" t="s">
        <v>1762</v>
      </c>
      <c r="C876" s="185" t="s">
        <v>36</v>
      </c>
      <c r="D876" s="185" t="s">
        <v>1763</v>
      </c>
      <c r="E876" s="164" t="s">
        <v>1307</v>
      </c>
      <c r="F876" s="164"/>
      <c r="G876" s="186" t="s">
        <v>93</v>
      </c>
      <c r="H876" s="189">
        <v>0.12</v>
      </c>
      <c r="I876" s="188">
        <v>16.23</v>
      </c>
      <c r="J876" s="188">
        <v>1.94</v>
      </c>
    </row>
    <row r="877" spans="1:10" ht="39.6" x14ac:dyDescent="0.25">
      <c r="A877" s="185" t="s">
        <v>1303</v>
      </c>
      <c r="B877" s="187" t="s">
        <v>1764</v>
      </c>
      <c r="C877" s="185" t="s">
        <v>36</v>
      </c>
      <c r="D877" s="185" t="s">
        <v>1765</v>
      </c>
      <c r="E877" s="164" t="s">
        <v>1307</v>
      </c>
      <c r="F877" s="164"/>
      <c r="G877" s="186" t="s">
        <v>77</v>
      </c>
      <c r="H877" s="189">
        <v>0.55555560000000004</v>
      </c>
      <c r="I877" s="188">
        <v>15.15</v>
      </c>
      <c r="J877" s="188">
        <v>8.41</v>
      </c>
    </row>
    <row r="878" spans="1:10" ht="39.6" x14ac:dyDescent="0.25">
      <c r="A878" s="185" t="s">
        <v>1303</v>
      </c>
      <c r="B878" s="187" t="s">
        <v>1766</v>
      </c>
      <c r="C878" s="185" t="s">
        <v>36</v>
      </c>
      <c r="D878" s="185" t="s">
        <v>1767</v>
      </c>
      <c r="E878" s="164" t="s">
        <v>1307</v>
      </c>
      <c r="F878" s="164"/>
      <c r="G878" s="186" t="s">
        <v>77</v>
      </c>
      <c r="H878" s="189">
        <v>9.9206299999999997E-2</v>
      </c>
      <c r="I878" s="188">
        <v>40.03</v>
      </c>
      <c r="J878" s="188">
        <v>3.97</v>
      </c>
    </row>
    <row r="879" spans="1:10" x14ac:dyDescent="0.25">
      <c r="A879" s="196"/>
      <c r="B879" s="196"/>
      <c r="C879" s="196"/>
      <c r="D879" s="196"/>
      <c r="E879" s="196" t="s">
        <v>1309</v>
      </c>
      <c r="F879" s="197">
        <v>2.76</v>
      </c>
      <c r="G879" s="196" t="s">
        <v>1310</v>
      </c>
      <c r="H879" s="197">
        <v>3.16</v>
      </c>
      <c r="I879" s="196" t="s">
        <v>1311</v>
      </c>
      <c r="J879" s="197">
        <v>5.92</v>
      </c>
    </row>
    <row r="880" spans="1:10" x14ac:dyDescent="0.25">
      <c r="A880" s="196"/>
      <c r="B880" s="196"/>
      <c r="C880" s="196"/>
      <c r="D880" s="196"/>
      <c r="E880" s="196" t="s">
        <v>1312</v>
      </c>
      <c r="F880" s="197">
        <v>5.98</v>
      </c>
      <c r="G880" s="196"/>
      <c r="H880" s="165" t="s">
        <v>1313</v>
      </c>
      <c r="I880" s="165"/>
      <c r="J880" s="197">
        <v>35.17</v>
      </c>
    </row>
    <row r="881" spans="1:10" ht="14.4" thickBot="1" x14ac:dyDescent="0.3">
      <c r="A881" s="191"/>
      <c r="B881" s="191"/>
      <c r="C881" s="191"/>
      <c r="D881" s="191"/>
      <c r="E881" s="191"/>
      <c r="F881" s="191"/>
      <c r="G881" s="191" t="s">
        <v>1314</v>
      </c>
      <c r="H881" s="193" t="s">
        <v>1768</v>
      </c>
      <c r="I881" s="191" t="s">
        <v>1316</v>
      </c>
      <c r="J881" s="192">
        <v>16160.61</v>
      </c>
    </row>
    <row r="882" spans="1:10" ht="14.4" thickTop="1" x14ac:dyDescent="0.25">
      <c r="A882" s="179"/>
      <c r="B882" s="179"/>
      <c r="C882" s="179"/>
      <c r="D882" s="179"/>
      <c r="E882" s="179"/>
      <c r="F882" s="179"/>
      <c r="G882" s="179"/>
      <c r="H882" s="179"/>
      <c r="I882" s="179"/>
      <c r="J882" s="179"/>
    </row>
    <row r="883" spans="1:10" x14ac:dyDescent="0.25">
      <c r="A883" s="168" t="s">
        <v>256</v>
      </c>
      <c r="B883" s="170" t="s">
        <v>3</v>
      </c>
      <c r="C883" s="168" t="s">
        <v>4</v>
      </c>
      <c r="D883" s="168" t="s">
        <v>5</v>
      </c>
      <c r="E883" s="161" t="s">
        <v>1291</v>
      </c>
      <c r="F883" s="161"/>
      <c r="G883" s="169" t="s">
        <v>6</v>
      </c>
      <c r="H883" s="170" t="s">
        <v>7</v>
      </c>
      <c r="I883" s="170" t="s">
        <v>8</v>
      </c>
      <c r="J883" s="170" t="s">
        <v>10</v>
      </c>
    </row>
    <row r="884" spans="1:10" ht="39.6" x14ac:dyDescent="0.25">
      <c r="A884" s="174" t="s">
        <v>1292</v>
      </c>
      <c r="B884" s="176" t="s">
        <v>257</v>
      </c>
      <c r="C884" s="174" t="s">
        <v>36</v>
      </c>
      <c r="D884" s="174" t="s">
        <v>258</v>
      </c>
      <c r="E884" s="162" t="s">
        <v>1326</v>
      </c>
      <c r="F884" s="162"/>
      <c r="G884" s="175" t="s">
        <v>26</v>
      </c>
      <c r="H884" s="178">
        <v>1</v>
      </c>
      <c r="I884" s="177">
        <v>29.3</v>
      </c>
      <c r="J884" s="177">
        <v>29.3</v>
      </c>
    </row>
    <row r="885" spans="1:10" ht="26.4" x14ac:dyDescent="0.25">
      <c r="A885" s="180" t="s">
        <v>1294</v>
      </c>
      <c r="B885" s="182" t="s">
        <v>1335</v>
      </c>
      <c r="C885" s="180" t="s">
        <v>36</v>
      </c>
      <c r="D885" s="180" t="s">
        <v>1336</v>
      </c>
      <c r="E885" s="163" t="s">
        <v>1297</v>
      </c>
      <c r="F885" s="163"/>
      <c r="G885" s="181" t="s">
        <v>1298</v>
      </c>
      <c r="H885" s="184">
        <v>0.19520000000000001</v>
      </c>
      <c r="I885" s="183">
        <v>29.38</v>
      </c>
      <c r="J885" s="183">
        <v>5.73</v>
      </c>
    </row>
    <row r="886" spans="1:10" ht="26.4" x14ac:dyDescent="0.25">
      <c r="A886" s="180" t="s">
        <v>1294</v>
      </c>
      <c r="B886" s="182" t="s">
        <v>1756</v>
      </c>
      <c r="C886" s="180" t="s">
        <v>36</v>
      </c>
      <c r="D886" s="180" t="s">
        <v>1757</v>
      </c>
      <c r="E886" s="163" t="s">
        <v>1443</v>
      </c>
      <c r="F886" s="163"/>
      <c r="G886" s="181" t="s">
        <v>1447</v>
      </c>
      <c r="H886" s="184">
        <v>4.5999999999999999E-3</v>
      </c>
      <c r="I886" s="183">
        <v>24.49</v>
      </c>
      <c r="J886" s="183">
        <v>0.11</v>
      </c>
    </row>
    <row r="887" spans="1:10" ht="26.4" x14ac:dyDescent="0.25">
      <c r="A887" s="180" t="s">
        <v>1294</v>
      </c>
      <c r="B887" s="182" t="s">
        <v>1758</v>
      </c>
      <c r="C887" s="180" t="s">
        <v>36</v>
      </c>
      <c r="D887" s="180" t="s">
        <v>1759</v>
      </c>
      <c r="E887" s="163" t="s">
        <v>1443</v>
      </c>
      <c r="F887" s="163"/>
      <c r="G887" s="181" t="s">
        <v>1444</v>
      </c>
      <c r="H887" s="184">
        <v>9.2999999999999992E-3</v>
      </c>
      <c r="I887" s="183">
        <v>23.36</v>
      </c>
      <c r="J887" s="183">
        <v>0.21</v>
      </c>
    </row>
    <row r="888" spans="1:10" ht="26.4" x14ac:dyDescent="0.25">
      <c r="A888" s="180" t="s">
        <v>1294</v>
      </c>
      <c r="B888" s="182" t="s">
        <v>1333</v>
      </c>
      <c r="C888" s="180" t="s">
        <v>36</v>
      </c>
      <c r="D888" s="180" t="s">
        <v>1334</v>
      </c>
      <c r="E888" s="163" t="s">
        <v>1297</v>
      </c>
      <c r="F888" s="163"/>
      <c r="G888" s="181" t="s">
        <v>1298</v>
      </c>
      <c r="H888" s="184">
        <v>9.9342299999999994E-2</v>
      </c>
      <c r="I888" s="183">
        <v>24.84</v>
      </c>
      <c r="J888" s="183">
        <v>2.46</v>
      </c>
    </row>
    <row r="889" spans="1:10" ht="39.6" x14ac:dyDescent="0.25">
      <c r="A889" s="185" t="s">
        <v>1303</v>
      </c>
      <c r="B889" s="187" t="s">
        <v>1760</v>
      </c>
      <c r="C889" s="185" t="s">
        <v>36</v>
      </c>
      <c r="D889" s="185" t="s">
        <v>1761</v>
      </c>
      <c r="E889" s="164" t="s">
        <v>1307</v>
      </c>
      <c r="F889" s="164"/>
      <c r="G889" s="186" t="s">
        <v>77</v>
      </c>
      <c r="H889" s="189">
        <v>0.63381679999999996</v>
      </c>
      <c r="I889" s="188">
        <v>32.04</v>
      </c>
      <c r="J889" s="188">
        <v>20.3</v>
      </c>
    </row>
    <row r="890" spans="1:10" x14ac:dyDescent="0.25">
      <c r="A890" s="185" t="s">
        <v>1303</v>
      </c>
      <c r="B890" s="187" t="s">
        <v>1769</v>
      </c>
      <c r="C890" s="185" t="s">
        <v>36</v>
      </c>
      <c r="D890" s="185" t="s">
        <v>1770</v>
      </c>
      <c r="E890" s="164" t="s">
        <v>1307</v>
      </c>
      <c r="F890" s="164"/>
      <c r="G890" s="186" t="s">
        <v>93</v>
      </c>
      <c r="H890" s="189">
        <v>0.03</v>
      </c>
      <c r="I890" s="188">
        <v>16.350000000000001</v>
      </c>
      <c r="J890" s="188">
        <v>0.49</v>
      </c>
    </row>
    <row r="891" spans="1:10" x14ac:dyDescent="0.25">
      <c r="A891" s="196"/>
      <c r="B891" s="196"/>
      <c r="C891" s="196"/>
      <c r="D891" s="196"/>
      <c r="E891" s="196" t="s">
        <v>1309</v>
      </c>
      <c r="F891" s="197">
        <v>3.02</v>
      </c>
      <c r="G891" s="196" t="s">
        <v>1310</v>
      </c>
      <c r="H891" s="197">
        <v>3.45</v>
      </c>
      <c r="I891" s="196" t="s">
        <v>1311</v>
      </c>
      <c r="J891" s="197">
        <v>6.47</v>
      </c>
    </row>
    <row r="892" spans="1:10" x14ac:dyDescent="0.25">
      <c r="A892" s="196"/>
      <c r="B892" s="196"/>
      <c r="C892" s="196"/>
      <c r="D892" s="196"/>
      <c r="E892" s="196" t="s">
        <v>1312</v>
      </c>
      <c r="F892" s="197">
        <v>6</v>
      </c>
      <c r="G892" s="196"/>
      <c r="H892" s="165" t="s">
        <v>1313</v>
      </c>
      <c r="I892" s="165"/>
      <c r="J892" s="197">
        <v>35.299999999999997</v>
      </c>
    </row>
    <row r="893" spans="1:10" ht="14.4" thickBot="1" x14ac:dyDescent="0.3">
      <c r="A893" s="191"/>
      <c r="B893" s="191"/>
      <c r="C893" s="191"/>
      <c r="D893" s="191"/>
      <c r="E893" s="191"/>
      <c r="F893" s="191"/>
      <c r="G893" s="191" t="s">
        <v>1314</v>
      </c>
      <c r="H893" s="193" t="s">
        <v>1768</v>
      </c>
      <c r="I893" s="191" t="s">
        <v>1316</v>
      </c>
      <c r="J893" s="192">
        <v>16220.35</v>
      </c>
    </row>
    <row r="894" spans="1:10" ht="14.4" thickTop="1" x14ac:dyDescent="0.25">
      <c r="A894" s="179"/>
      <c r="B894" s="179"/>
      <c r="C894" s="179"/>
      <c r="D894" s="179"/>
      <c r="E894" s="179"/>
      <c r="F894" s="179"/>
      <c r="G894" s="179"/>
      <c r="H894" s="179"/>
      <c r="I894" s="179"/>
      <c r="J894" s="179"/>
    </row>
    <row r="895" spans="1:10" x14ac:dyDescent="0.25">
      <c r="A895" s="171" t="s">
        <v>259</v>
      </c>
      <c r="B895" s="171"/>
      <c r="C895" s="171"/>
      <c r="D895" s="171" t="s">
        <v>260</v>
      </c>
      <c r="E895" s="171"/>
      <c r="F895" s="160"/>
      <c r="G895" s="160"/>
      <c r="H895" s="172"/>
      <c r="I895" s="171"/>
      <c r="J895" s="173">
        <v>33493.800000000003</v>
      </c>
    </row>
    <row r="896" spans="1:10" x14ac:dyDescent="0.25">
      <c r="A896" s="168" t="s">
        <v>261</v>
      </c>
      <c r="B896" s="170" t="s">
        <v>3</v>
      </c>
      <c r="C896" s="168" t="s">
        <v>4</v>
      </c>
      <c r="D896" s="168" t="s">
        <v>5</v>
      </c>
      <c r="E896" s="161" t="s">
        <v>1291</v>
      </c>
      <c r="F896" s="161"/>
      <c r="G896" s="169" t="s">
        <v>6</v>
      </c>
      <c r="H896" s="170" t="s">
        <v>7</v>
      </c>
      <c r="I896" s="170" t="s">
        <v>8</v>
      </c>
      <c r="J896" s="170" t="s">
        <v>10</v>
      </c>
    </row>
    <row r="897" spans="1:10" ht="52.8" x14ac:dyDescent="0.25">
      <c r="A897" s="174" t="s">
        <v>1292</v>
      </c>
      <c r="B897" s="176" t="s">
        <v>262</v>
      </c>
      <c r="C897" s="174" t="s">
        <v>36</v>
      </c>
      <c r="D897" s="174" t="s">
        <v>263</v>
      </c>
      <c r="E897" s="162" t="s">
        <v>1323</v>
      </c>
      <c r="F897" s="162"/>
      <c r="G897" s="175" t="s">
        <v>26</v>
      </c>
      <c r="H897" s="178">
        <v>1</v>
      </c>
      <c r="I897" s="177">
        <v>54.57</v>
      </c>
      <c r="J897" s="177">
        <v>54.57</v>
      </c>
    </row>
    <row r="898" spans="1:10" ht="26.4" x14ac:dyDescent="0.25">
      <c r="A898" s="180" t="s">
        <v>1294</v>
      </c>
      <c r="B898" s="182" t="s">
        <v>1758</v>
      </c>
      <c r="C898" s="180" t="s">
        <v>36</v>
      </c>
      <c r="D898" s="180" t="s">
        <v>1759</v>
      </c>
      <c r="E898" s="163" t="s">
        <v>1443</v>
      </c>
      <c r="F898" s="163"/>
      <c r="G898" s="181" t="s">
        <v>1444</v>
      </c>
      <c r="H898" s="184">
        <v>6.8999999999999999E-3</v>
      </c>
      <c r="I898" s="183">
        <v>23.36</v>
      </c>
      <c r="J898" s="183">
        <v>0.16</v>
      </c>
    </row>
    <row r="899" spans="1:10" ht="26.4" x14ac:dyDescent="0.25">
      <c r="A899" s="180" t="s">
        <v>1294</v>
      </c>
      <c r="B899" s="182" t="s">
        <v>1756</v>
      </c>
      <c r="C899" s="180" t="s">
        <v>36</v>
      </c>
      <c r="D899" s="180" t="s">
        <v>1757</v>
      </c>
      <c r="E899" s="163" t="s">
        <v>1443</v>
      </c>
      <c r="F899" s="163"/>
      <c r="G899" s="181" t="s">
        <v>1447</v>
      </c>
      <c r="H899" s="184">
        <v>5.0000000000000001E-3</v>
      </c>
      <c r="I899" s="183">
        <v>24.49</v>
      </c>
      <c r="J899" s="183">
        <v>0.12</v>
      </c>
    </row>
    <row r="900" spans="1:10" ht="26.4" x14ac:dyDescent="0.25">
      <c r="A900" s="180" t="s">
        <v>1294</v>
      </c>
      <c r="B900" s="182" t="s">
        <v>1771</v>
      </c>
      <c r="C900" s="180" t="s">
        <v>36</v>
      </c>
      <c r="D900" s="180" t="s">
        <v>1772</v>
      </c>
      <c r="E900" s="163" t="s">
        <v>1297</v>
      </c>
      <c r="F900" s="163"/>
      <c r="G900" s="181" t="s">
        <v>1298</v>
      </c>
      <c r="H900" s="184">
        <v>0.115</v>
      </c>
      <c r="I900" s="183">
        <v>29.1</v>
      </c>
      <c r="J900" s="183">
        <v>3.34</v>
      </c>
    </row>
    <row r="901" spans="1:10" ht="26.4" x14ac:dyDescent="0.25">
      <c r="A901" s="180" t="s">
        <v>1294</v>
      </c>
      <c r="B901" s="182" t="s">
        <v>1301</v>
      </c>
      <c r="C901" s="180" t="s">
        <v>36</v>
      </c>
      <c r="D901" s="180" t="s">
        <v>1302</v>
      </c>
      <c r="E901" s="163" t="s">
        <v>1297</v>
      </c>
      <c r="F901" s="163"/>
      <c r="G901" s="181" t="s">
        <v>1298</v>
      </c>
      <c r="H901" s="184">
        <v>0.15</v>
      </c>
      <c r="I901" s="183">
        <v>24.25</v>
      </c>
      <c r="J901" s="183">
        <v>3.63</v>
      </c>
    </row>
    <row r="902" spans="1:10" ht="26.4" x14ac:dyDescent="0.25">
      <c r="A902" s="185" t="s">
        <v>1303</v>
      </c>
      <c r="B902" s="187" t="s">
        <v>1773</v>
      </c>
      <c r="C902" s="185" t="s">
        <v>36</v>
      </c>
      <c r="D902" s="185" t="s">
        <v>1774</v>
      </c>
      <c r="E902" s="164" t="s">
        <v>1307</v>
      </c>
      <c r="F902" s="164"/>
      <c r="G902" s="186" t="s">
        <v>667</v>
      </c>
      <c r="H902" s="189">
        <v>1.27</v>
      </c>
      <c r="I902" s="188">
        <v>0.18</v>
      </c>
      <c r="J902" s="188">
        <v>0.22</v>
      </c>
    </row>
    <row r="903" spans="1:10" ht="26.4" x14ac:dyDescent="0.25">
      <c r="A903" s="185" t="s">
        <v>1303</v>
      </c>
      <c r="B903" s="187" t="s">
        <v>1775</v>
      </c>
      <c r="C903" s="185" t="s">
        <v>36</v>
      </c>
      <c r="D903" s="185" t="s">
        <v>1776</v>
      </c>
      <c r="E903" s="164" t="s">
        <v>1307</v>
      </c>
      <c r="F903" s="164"/>
      <c r="G903" s="186" t="s">
        <v>38</v>
      </c>
      <c r="H903" s="189">
        <v>1.27</v>
      </c>
      <c r="I903" s="188">
        <v>2.71</v>
      </c>
      <c r="J903" s="188">
        <v>3.44</v>
      </c>
    </row>
    <row r="904" spans="1:10" ht="26.4" x14ac:dyDescent="0.25">
      <c r="A904" s="185" t="s">
        <v>1303</v>
      </c>
      <c r="B904" s="187" t="s">
        <v>1777</v>
      </c>
      <c r="C904" s="185" t="s">
        <v>36</v>
      </c>
      <c r="D904" s="185" t="s">
        <v>1778</v>
      </c>
      <c r="E904" s="164" t="s">
        <v>1307</v>
      </c>
      <c r="F904" s="164"/>
      <c r="G904" s="186" t="s">
        <v>26</v>
      </c>
      <c r="H904" s="189">
        <v>1.2749999999999999</v>
      </c>
      <c r="I904" s="188">
        <v>34.25</v>
      </c>
      <c r="J904" s="188">
        <v>43.66</v>
      </c>
    </row>
    <row r="905" spans="1:10" x14ac:dyDescent="0.25">
      <c r="A905" s="196"/>
      <c r="B905" s="196"/>
      <c r="C905" s="196"/>
      <c r="D905" s="196"/>
      <c r="E905" s="196" t="s">
        <v>1309</v>
      </c>
      <c r="F905" s="197">
        <v>2.5</v>
      </c>
      <c r="G905" s="196" t="s">
        <v>1310</v>
      </c>
      <c r="H905" s="197">
        <v>2.86</v>
      </c>
      <c r="I905" s="196" t="s">
        <v>1311</v>
      </c>
      <c r="J905" s="197">
        <v>5.36</v>
      </c>
    </row>
    <row r="906" spans="1:10" x14ac:dyDescent="0.25">
      <c r="A906" s="196"/>
      <c r="B906" s="196"/>
      <c r="C906" s="196"/>
      <c r="D906" s="196"/>
      <c r="E906" s="196" t="s">
        <v>1312</v>
      </c>
      <c r="F906" s="197">
        <v>11.18</v>
      </c>
      <c r="G906" s="196"/>
      <c r="H906" s="165" t="s">
        <v>1313</v>
      </c>
      <c r="I906" s="165"/>
      <c r="J906" s="197">
        <v>65.75</v>
      </c>
    </row>
    <row r="907" spans="1:10" ht="14.4" thickBot="1" x14ac:dyDescent="0.3">
      <c r="A907" s="191"/>
      <c r="B907" s="191"/>
      <c r="C907" s="191"/>
      <c r="D907" s="191"/>
      <c r="E907" s="191"/>
      <c r="F907" s="191"/>
      <c r="G907" s="191" t="s">
        <v>1314</v>
      </c>
      <c r="H907" s="193" t="s">
        <v>1768</v>
      </c>
      <c r="I907" s="191" t="s">
        <v>1316</v>
      </c>
      <c r="J907" s="192">
        <v>30212.12</v>
      </c>
    </row>
    <row r="908" spans="1:10" ht="14.4" thickTop="1" x14ac:dyDescent="0.25">
      <c r="A908" s="179"/>
      <c r="B908" s="179"/>
      <c r="C908" s="179"/>
      <c r="D908" s="179"/>
      <c r="E908" s="179"/>
      <c r="F908" s="179"/>
      <c r="G908" s="179"/>
      <c r="H908" s="179"/>
      <c r="I908" s="179"/>
      <c r="J908" s="179"/>
    </row>
    <row r="909" spans="1:10" x14ac:dyDescent="0.25">
      <c r="A909" s="168" t="s">
        <v>264</v>
      </c>
      <c r="B909" s="170" t="s">
        <v>3</v>
      </c>
      <c r="C909" s="168" t="s">
        <v>4</v>
      </c>
      <c r="D909" s="168" t="s">
        <v>5</v>
      </c>
      <c r="E909" s="161" t="s">
        <v>1291</v>
      </c>
      <c r="F909" s="161"/>
      <c r="G909" s="169" t="s">
        <v>6</v>
      </c>
      <c r="H909" s="170" t="s">
        <v>7</v>
      </c>
      <c r="I909" s="170" t="s">
        <v>8</v>
      </c>
      <c r="J909" s="170" t="s">
        <v>10</v>
      </c>
    </row>
    <row r="910" spans="1:10" x14ac:dyDescent="0.25">
      <c r="A910" s="174" t="s">
        <v>1292</v>
      </c>
      <c r="B910" s="176" t="s">
        <v>265</v>
      </c>
      <c r="C910" s="174" t="s">
        <v>20</v>
      </c>
      <c r="D910" s="174" t="s">
        <v>266</v>
      </c>
      <c r="E910" s="162" t="s">
        <v>1293</v>
      </c>
      <c r="F910" s="162"/>
      <c r="G910" s="175" t="s">
        <v>26</v>
      </c>
      <c r="H910" s="178">
        <v>1</v>
      </c>
      <c r="I910" s="177">
        <v>79.150000000000006</v>
      </c>
      <c r="J910" s="177">
        <v>79.150000000000006</v>
      </c>
    </row>
    <row r="911" spans="1:10" x14ac:dyDescent="0.25">
      <c r="A911" s="185" t="s">
        <v>1303</v>
      </c>
      <c r="B911" s="187" t="s">
        <v>1779</v>
      </c>
      <c r="C911" s="185" t="s">
        <v>1590</v>
      </c>
      <c r="D911" s="185" t="s">
        <v>1780</v>
      </c>
      <c r="E911" s="164" t="s">
        <v>1307</v>
      </c>
      <c r="F911" s="164"/>
      <c r="G911" s="186" t="s">
        <v>26</v>
      </c>
      <c r="H911" s="189">
        <v>1.05</v>
      </c>
      <c r="I911" s="188">
        <v>75.39</v>
      </c>
      <c r="J911" s="188">
        <v>79.150000000000006</v>
      </c>
    </row>
    <row r="912" spans="1:10" x14ac:dyDescent="0.25">
      <c r="A912" s="196"/>
      <c r="B912" s="196"/>
      <c r="C912" s="196"/>
      <c r="D912" s="196"/>
      <c r="E912" s="196" t="s">
        <v>1309</v>
      </c>
      <c r="F912" s="197">
        <v>0</v>
      </c>
      <c r="G912" s="196" t="s">
        <v>1310</v>
      </c>
      <c r="H912" s="197">
        <v>0</v>
      </c>
      <c r="I912" s="196" t="s">
        <v>1311</v>
      </c>
      <c r="J912" s="197">
        <v>0</v>
      </c>
    </row>
    <row r="913" spans="1:10" x14ac:dyDescent="0.25">
      <c r="A913" s="196"/>
      <c r="B913" s="196"/>
      <c r="C913" s="196"/>
      <c r="D913" s="196"/>
      <c r="E913" s="196" t="s">
        <v>1312</v>
      </c>
      <c r="F913" s="197">
        <v>16.22</v>
      </c>
      <c r="G913" s="196"/>
      <c r="H913" s="165" t="s">
        <v>1313</v>
      </c>
      <c r="I913" s="165"/>
      <c r="J913" s="197">
        <v>95.37</v>
      </c>
    </row>
    <row r="914" spans="1:10" ht="14.4" thickBot="1" x14ac:dyDescent="0.3">
      <c r="A914" s="191"/>
      <c r="B914" s="191"/>
      <c r="C914" s="191"/>
      <c r="D914" s="191"/>
      <c r="E914" s="191"/>
      <c r="F914" s="191"/>
      <c r="G914" s="191" t="s">
        <v>1314</v>
      </c>
      <c r="H914" s="193" t="s">
        <v>1781</v>
      </c>
      <c r="I914" s="191" t="s">
        <v>1316</v>
      </c>
      <c r="J914" s="192">
        <v>3281.68</v>
      </c>
    </row>
    <row r="915" spans="1:10" ht="14.4" thickTop="1" x14ac:dyDescent="0.25">
      <c r="A915" s="179"/>
      <c r="B915" s="179"/>
      <c r="C915" s="179"/>
      <c r="D915" s="179"/>
      <c r="E915" s="179"/>
      <c r="F915" s="179"/>
      <c r="G915" s="179"/>
      <c r="H915" s="179"/>
      <c r="I915" s="179"/>
      <c r="J915" s="179"/>
    </row>
    <row r="916" spans="1:10" x14ac:dyDescent="0.25">
      <c r="A916" s="171" t="s">
        <v>267</v>
      </c>
      <c r="B916" s="171"/>
      <c r="C916" s="171"/>
      <c r="D916" s="171" t="s">
        <v>268</v>
      </c>
      <c r="E916" s="171"/>
      <c r="F916" s="160"/>
      <c r="G916" s="160"/>
      <c r="H916" s="172"/>
      <c r="I916" s="171"/>
      <c r="J916" s="173">
        <v>24303.08</v>
      </c>
    </row>
    <row r="917" spans="1:10" x14ac:dyDescent="0.25">
      <c r="A917" s="168" t="s">
        <v>269</v>
      </c>
      <c r="B917" s="170" t="s">
        <v>3</v>
      </c>
      <c r="C917" s="168" t="s">
        <v>4</v>
      </c>
      <c r="D917" s="168" t="s">
        <v>5</v>
      </c>
      <c r="E917" s="161" t="s">
        <v>1291</v>
      </c>
      <c r="F917" s="161"/>
      <c r="G917" s="169" t="s">
        <v>6</v>
      </c>
      <c r="H917" s="170" t="s">
        <v>7</v>
      </c>
      <c r="I917" s="170" t="s">
        <v>8</v>
      </c>
      <c r="J917" s="170" t="s">
        <v>10</v>
      </c>
    </row>
    <row r="918" spans="1:10" ht="39.6" x14ac:dyDescent="0.25">
      <c r="A918" s="174" t="s">
        <v>1292</v>
      </c>
      <c r="B918" s="176" t="s">
        <v>270</v>
      </c>
      <c r="C918" s="174" t="s">
        <v>36</v>
      </c>
      <c r="D918" s="174" t="s">
        <v>271</v>
      </c>
      <c r="E918" s="162" t="s">
        <v>1323</v>
      </c>
      <c r="F918" s="162"/>
      <c r="G918" s="175" t="s">
        <v>77</v>
      </c>
      <c r="H918" s="178">
        <v>1</v>
      </c>
      <c r="I918" s="177">
        <v>146.57</v>
      </c>
      <c r="J918" s="177">
        <v>146.57</v>
      </c>
    </row>
    <row r="919" spans="1:10" ht="26.4" x14ac:dyDescent="0.25">
      <c r="A919" s="180" t="s">
        <v>1294</v>
      </c>
      <c r="B919" s="182" t="s">
        <v>1771</v>
      </c>
      <c r="C919" s="180" t="s">
        <v>36</v>
      </c>
      <c r="D919" s="180" t="s">
        <v>1772</v>
      </c>
      <c r="E919" s="163" t="s">
        <v>1297</v>
      </c>
      <c r="F919" s="163"/>
      <c r="G919" s="181" t="s">
        <v>1298</v>
      </c>
      <c r="H919" s="184">
        <v>0.53900000000000003</v>
      </c>
      <c r="I919" s="183">
        <v>29.1</v>
      </c>
      <c r="J919" s="183">
        <v>15.68</v>
      </c>
    </row>
    <row r="920" spans="1:10" ht="26.4" x14ac:dyDescent="0.25">
      <c r="A920" s="180" t="s">
        <v>1294</v>
      </c>
      <c r="B920" s="182" t="s">
        <v>1758</v>
      </c>
      <c r="C920" s="180" t="s">
        <v>36</v>
      </c>
      <c r="D920" s="180" t="s">
        <v>1759</v>
      </c>
      <c r="E920" s="163" t="s">
        <v>1443</v>
      </c>
      <c r="F920" s="163"/>
      <c r="G920" s="181" t="s">
        <v>1444</v>
      </c>
      <c r="H920" s="184">
        <v>1.83E-2</v>
      </c>
      <c r="I920" s="183">
        <v>23.36</v>
      </c>
      <c r="J920" s="183">
        <v>0.42</v>
      </c>
    </row>
    <row r="921" spans="1:10" ht="26.4" x14ac:dyDescent="0.25">
      <c r="A921" s="180" t="s">
        <v>1294</v>
      </c>
      <c r="B921" s="182" t="s">
        <v>1756</v>
      </c>
      <c r="C921" s="180" t="s">
        <v>36</v>
      </c>
      <c r="D921" s="180" t="s">
        <v>1757</v>
      </c>
      <c r="E921" s="163" t="s">
        <v>1443</v>
      </c>
      <c r="F921" s="163"/>
      <c r="G921" s="181" t="s">
        <v>1447</v>
      </c>
      <c r="H921" s="184">
        <v>1.32E-2</v>
      </c>
      <c r="I921" s="183">
        <v>24.49</v>
      </c>
      <c r="J921" s="183">
        <v>0.32</v>
      </c>
    </row>
    <row r="922" spans="1:10" ht="26.4" x14ac:dyDescent="0.25">
      <c r="A922" s="180" t="s">
        <v>1294</v>
      </c>
      <c r="B922" s="182" t="s">
        <v>1301</v>
      </c>
      <c r="C922" s="180" t="s">
        <v>36</v>
      </c>
      <c r="D922" s="180" t="s">
        <v>1302</v>
      </c>
      <c r="E922" s="163" t="s">
        <v>1297</v>
      </c>
      <c r="F922" s="163"/>
      <c r="G922" s="181" t="s">
        <v>1298</v>
      </c>
      <c r="H922" s="184">
        <v>0.63300000000000001</v>
      </c>
      <c r="I922" s="183">
        <v>24.25</v>
      </c>
      <c r="J922" s="183">
        <v>15.35</v>
      </c>
    </row>
    <row r="923" spans="1:10" ht="26.4" x14ac:dyDescent="0.25">
      <c r="A923" s="185" t="s">
        <v>1303</v>
      </c>
      <c r="B923" s="187" t="s">
        <v>1782</v>
      </c>
      <c r="C923" s="185" t="s">
        <v>36</v>
      </c>
      <c r="D923" s="185" t="s">
        <v>1783</v>
      </c>
      <c r="E923" s="164" t="s">
        <v>1307</v>
      </c>
      <c r="F923" s="164"/>
      <c r="G923" s="186" t="s">
        <v>1784</v>
      </c>
      <c r="H923" s="189">
        <v>0.161</v>
      </c>
      <c r="I923" s="188">
        <v>37.89</v>
      </c>
      <c r="J923" s="188">
        <v>6.1</v>
      </c>
    </row>
    <row r="924" spans="1:10" ht="26.4" x14ac:dyDescent="0.25">
      <c r="A924" s="185" t="s">
        <v>1303</v>
      </c>
      <c r="B924" s="187" t="s">
        <v>1785</v>
      </c>
      <c r="C924" s="185" t="s">
        <v>36</v>
      </c>
      <c r="D924" s="185" t="s">
        <v>1786</v>
      </c>
      <c r="E924" s="164" t="s">
        <v>1307</v>
      </c>
      <c r="F924" s="164"/>
      <c r="G924" s="186" t="s">
        <v>77</v>
      </c>
      <c r="H924" s="189">
        <v>1.05</v>
      </c>
      <c r="I924" s="188">
        <v>78.599999999999994</v>
      </c>
      <c r="J924" s="188">
        <v>82.53</v>
      </c>
    </row>
    <row r="925" spans="1:10" x14ac:dyDescent="0.25">
      <c r="A925" s="185" t="s">
        <v>1303</v>
      </c>
      <c r="B925" s="187" t="s">
        <v>1455</v>
      </c>
      <c r="C925" s="185" t="s">
        <v>36</v>
      </c>
      <c r="D925" s="185" t="s">
        <v>1456</v>
      </c>
      <c r="E925" s="164" t="s">
        <v>1307</v>
      </c>
      <c r="F925" s="164"/>
      <c r="G925" s="186" t="s">
        <v>93</v>
      </c>
      <c r="H925" s="189">
        <v>2.5000000000000001E-2</v>
      </c>
      <c r="I925" s="188">
        <v>15.96</v>
      </c>
      <c r="J925" s="188">
        <v>0.39</v>
      </c>
    </row>
    <row r="926" spans="1:10" x14ac:dyDescent="0.25">
      <c r="A926" s="185" t="s">
        <v>1303</v>
      </c>
      <c r="B926" s="187" t="s">
        <v>1787</v>
      </c>
      <c r="C926" s="185" t="s">
        <v>36</v>
      </c>
      <c r="D926" s="185" t="s">
        <v>1788</v>
      </c>
      <c r="E926" s="164" t="s">
        <v>1307</v>
      </c>
      <c r="F926" s="164"/>
      <c r="G926" s="186" t="s">
        <v>93</v>
      </c>
      <c r="H926" s="189">
        <v>0.18</v>
      </c>
      <c r="I926" s="188">
        <v>141.37</v>
      </c>
      <c r="J926" s="188">
        <v>25.44</v>
      </c>
    </row>
    <row r="927" spans="1:10" ht="26.4" x14ac:dyDescent="0.25">
      <c r="A927" s="185" t="s">
        <v>1303</v>
      </c>
      <c r="B927" s="187" t="s">
        <v>1789</v>
      </c>
      <c r="C927" s="185" t="s">
        <v>36</v>
      </c>
      <c r="D927" s="185" t="s">
        <v>1790</v>
      </c>
      <c r="E927" s="164" t="s">
        <v>1307</v>
      </c>
      <c r="F927" s="164"/>
      <c r="G927" s="186" t="s">
        <v>93</v>
      </c>
      <c r="H927" s="189">
        <v>4.8999999999999998E-3</v>
      </c>
      <c r="I927" s="188">
        <v>70.37</v>
      </c>
      <c r="J927" s="188">
        <v>0.34</v>
      </c>
    </row>
    <row r="928" spans="1:10" x14ac:dyDescent="0.25">
      <c r="A928" s="196"/>
      <c r="B928" s="196"/>
      <c r="C928" s="196"/>
      <c r="D928" s="196"/>
      <c r="E928" s="196" t="s">
        <v>1309</v>
      </c>
      <c r="F928" s="197">
        <v>11.03</v>
      </c>
      <c r="G928" s="196" t="s">
        <v>1310</v>
      </c>
      <c r="H928" s="197">
        <v>12.57</v>
      </c>
      <c r="I928" s="196" t="s">
        <v>1311</v>
      </c>
      <c r="J928" s="197">
        <v>23.6</v>
      </c>
    </row>
    <row r="929" spans="1:10" x14ac:dyDescent="0.25">
      <c r="A929" s="196"/>
      <c r="B929" s="196"/>
      <c r="C929" s="196"/>
      <c r="D929" s="196"/>
      <c r="E929" s="196" t="s">
        <v>1312</v>
      </c>
      <c r="F929" s="197">
        <v>30.04</v>
      </c>
      <c r="G929" s="196"/>
      <c r="H929" s="165" t="s">
        <v>1313</v>
      </c>
      <c r="I929" s="165"/>
      <c r="J929" s="197">
        <v>176.61</v>
      </c>
    </row>
    <row r="930" spans="1:10" ht="14.4" thickBot="1" x14ac:dyDescent="0.3">
      <c r="A930" s="191"/>
      <c r="B930" s="191"/>
      <c r="C930" s="191"/>
      <c r="D930" s="191"/>
      <c r="E930" s="191"/>
      <c r="F930" s="191"/>
      <c r="G930" s="191" t="s">
        <v>1314</v>
      </c>
      <c r="H930" s="193" t="s">
        <v>1791</v>
      </c>
      <c r="I930" s="191" t="s">
        <v>1316</v>
      </c>
      <c r="J930" s="192">
        <v>15912.56</v>
      </c>
    </row>
    <row r="931" spans="1:10" ht="14.4" thickTop="1" x14ac:dyDescent="0.25">
      <c r="A931" s="179"/>
      <c r="B931" s="179"/>
      <c r="C931" s="179"/>
      <c r="D931" s="179"/>
      <c r="E931" s="179"/>
      <c r="F931" s="179"/>
      <c r="G931" s="179"/>
      <c r="H931" s="179"/>
      <c r="I931" s="179"/>
      <c r="J931" s="179"/>
    </row>
    <row r="932" spans="1:10" x14ac:dyDescent="0.25">
      <c r="A932" s="168" t="s">
        <v>272</v>
      </c>
      <c r="B932" s="170" t="s">
        <v>3</v>
      </c>
      <c r="C932" s="168" t="s">
        <v>4</v>
      </c>
      <c r="D932" s="168" t="s">
        <v>5</v>
      </c>
      <c r="E932" s="161" t="s">
        <v>1291</v>
      </c>
      <c r="F932" s="161"/>
      <c r="G932" s="169" t="s">
        <v>6</v>
      </c>
      <c r="H932" s="170" t="s">
        <v>7</v>
      </c>
      <c r="I932" s="170" t="s">
        <v>8</v>
      </c>
      <c r="J932" s="170" t="s">
        <v>10</v>
      </c>
    </row>
    <row r="933" spans="1:10" ht="26.4" x14ac:dyDescent="0.25">
      <c r="A933" s="174" t="s">
        <v>1292</v>
      </c>
      <c r="B933" s="176" t="s">
        <v>273</v>
      </c>
      <c r="C933" s="174" t="s">
        <v>36</v>
      </c>
      <c r="D933" s="174" t="s">
        <v>274</v>
      </c>
      <c r="E933" s="162" t="s">
        <v>1323</v>
      </c>
      <c r="F933" s="162"/>
      <c r="G933" s="175" t="s">
        <v>77</v>
      </c>
      <c r="H933" s="178">
        <v>1</v>
      </c>
      <c r="I933" s="177">
        <v>46.44</v>
      </c>
      <c r="J933" s="177">
        <v>46.44</v>
      </c>
    </row>
    <row r="934" spans="1:10" ht="26.4" x14ac:dyDescent="0.25">
      <c r="A934" s="180" t="s">
        <v>1294</v>
      </c>
      <c r="B934" s="182" t="s">
        <v>1771</v>
      </c>
      <c r="C934" s="180" t="s">
        <v>36</v>
      </c>
      <c r="D934" s="180" t="s">
        <v>1772</v>
      </c>
      <c r="E934" s="163" t="s">
        <v>1297</v>
      </c>
      <c r="F934" s="163"/>
      <c r="G934" s="181" t="s">
        <v>1298</v>
      </c>
      <c r="H934" s="184">
        <v>0.112</v>
      </c>
      <c r="I934" s="183">
        <v>29.1</v>
      </c>
      <c r="J934" s="183">
        <v>3.25</v>
      </c>
    </row>
    <row r="935" spans="1:10" ht="26.4" x14ac:dyDescent="0.25">
      <c r="A935" s="180" t="s">
        <v>1294</v>
      </c>
      <c r="B935" s="182" t="s">
        <v>1758</v>
      </c>
      <c r="C935" s="180" t="s">
        <v>36</v>
      </c>
      <c r="D935" s="180" t="s">
        <v>1759</v>
      </c>
      <c r="E935" s="163" t="s">
        <v>1443</v>
      </c>
      <c r="F935" s="163"/>
      <c r="G935" s="181" t="s">
        <v>1444</v>
      </c>
      <c r="H935" s="184">
        <v>1.83E-2</v>
      </c>
      <c r="I935" s="183">
        <v>23.36</v>
      </c>
      <c r="J935" s="183">
        <v>0.42</v>
      </c>
    </row>
    <row r="936" spans="1:10" ht="26.4" x14ac:dyDescent="0.25">
      <c r="A936" s="180" t="s">
        <v>1294</v>
      </c>
      <c r="B936" s="182" t="s">
        <v>1301</v>
      </c>
      <c r="C936" s="180" t="s">
        <v>36</v>
      </c>
      <c r="D936" s="180" t="s">
        <v>1302</v>
      </c>
      <c r="E936" s="163" t="s">
        <v>1297</v>
      </c>
      <c r="F936" s="163"/>
      <c r="G936" s="181" t="s">
        <v>1298</v>
      </c>
      <c r="H936" s="184">
        <v>0.20699999999999999</v>
      </c>
      <c r="I936" s="183">
        <v>24.25</v>
      </c>
      <c r="J936" s="183">
        <v>5.01</v>
      </c>
    </row>
    <row r="937" spans="1:10" ht="26.4" x14ac:dyDescent="0.25">
      <c r="A937" s="180" t="s">
        <v>1294</v>
      </c>
      <c r="B937" s="182" t="s">
        <v>1756</v>
      </c>
      <c r="C937" s="180" t="s">
        <v>36</v>
      </c>
      <c r="D937" s="180" t="s">
        <v>1757</v>
      </c>
      <c r="E937" s="163" t="s">
        <v>1443</v>
      </c>
      <c r="F937" s="163"/>
      <c r="G937" s="181" t="s">
        <v>1447</v>
      </c>
      <c r="H937" s="184">
        <v>1.32E-2</v>
      </c>
      <c r="I937" s="183">
        <v>24.49</v>
      </c>
      <c r="J937" s="183">
        <v>0.32</v>
      </c>
    </row>
    <row r="938" spans="1:10" ht="26.4" x14ac:dyDescent="0.25">
      <c r="A938" s="185" t="s">
        <v>1303</v>
      </c>
      <c r="B938" s="187" t="s">
        <v>1782</v>
      </c>
      <c r="C938" s="185" t="s">
        <v>36</v>
      </c>
      <c r="D938" s="185" t="s">
        <v>1783</v>
      </c>
      <c r="E938" s="164" t="s">
        <v>1307</v>
      </c>
      <c r="F938" s="164"/>
      <c r="G938" s="186" t="s">
        <v>1784</v>
      </c>
      <c r="H938" s="189">
        <v>0.19800000000000001</v>
      </c>
      <c r="I938" s="188">
        <v>37.89</v>
      </c>
      <c r="J938" s="188">
        <v>7.5</v>
      </c>
    </row>
    <row r="939" spans="1:10" x14ac:dyDescent="0.25">
      <c r="A939" s="185" t="s">
        <v>1303</v>
      </c>
      <c r="B939" s="187" t="s">
        <v>1455</v>
      </c>
      <c r="C939" s="185" t="s">
        <v>36</v>
      </c>
      <c r="D939" s="185" t="s">
        <v>1456</v>
      </c>
      <c r="E939" s="164" t="s">
        <v>1307</v>
      </c>
      <c r="F939" s="164"/>
      <c r="G939" s="186" t="s">
        <v>93</v>
      </c>
      <c r="H939" s="189">
        <v>6.0000000000000001E-3</v>
      </c>
      <c r="I939" s="188">
        <v>15.96</v>
      </c>
      <c r="J939" s="188">
        <v>0.09</v>
      </c>
    </row>
    <row r="940" spans="1:10" ht="26.4" x14ac:dyDescent="0.25">
      <c r="A940" s="185" t="s">
        <v>1303</v>
      </c>
      <c r="B940" s="187" t="s">
        <v>1792</v>
      </c>
      <c r="C940" s="185" t="s">
        <v>36</v>
      </c>
      <c r="D940" s="185" t="s">
        <v>1793</v>
      </c>
      <c r="E940" s="164" t="s">
        <v>1307</v>
      </c>
      <c r="F940" s="164"/>
      <c r="G940" s="186" t="s">
        <v>77</v>
      </c>
      <c r="H940" s="189">
        <v>1.05</v>
      </c>
      <c r="I940" s="188">
        <v>22.3</v>
      </c>
      <c r="J940" s="188">
        <v>23.41</v>
      </c>
    </row>
    <row r="941" spans="1:10" x14ac:dyDescent="0.25">
      <c r="A941" s="185" t="s">
        <v>1303</v>
      </c>
      <c r="B941" s="187" t="s">
        <v>1787</v>
      </c>
      <c r="C941" s="185" t="s">
        <v>36</v>
      </c>
      <c r="D941" s="185" t="s">
        <v>1788</v>
      </c>
      <c r="E941" s="164" t="s">
        <v>1307</v>
      </c>
      <c r="F941" s="164"/>
      <c r="G941" s="186" t="s">
        <v>93</v>
      </c>
      <c r="H941" s="189">
        <v>4.4999999999999998E-2</v>
      </c>
      <c r="I941" s="188">
        <v>141.37</v>
      </c>
      <c r="J941" s="188">
        <v>6.36</v>
      </c>
    </row>
    <row r="942" spans="1:10" ht="26.4" x14ac:dyDescent="0.25">
      <c r="A942" s="185" t="s">
        <v>1303</v>
      </c>
      <c r="B942" s="187" t="s">
        <v>1789</v>
      </c>
      <c r="C942" s="185" t="s">
        <v>36</v>
      </c>
      <c r="D942" s="185" t="s">
        <v>1790</v>
      </c>
      <c r="E942" s="164" t="s">
        <v>1307</v>
      </c>
      <c r="F942" s="164"/>
      <c r="G942" s="186" t="s">
        <v>93</v>
      </c>
      <c r="H942" s="189">
        <v>1.1999999999999999E-3</v>
      </c>
      <c r="I942" s="188">
        <v>70.37</v>
      </c>
      <c r="J942" s="188">
        <v>0.08</v>
      </c>
    </row>
    <row r="943" spans="1:10" x14ac:dyDescent="0.25">
      <c r="A943" s="196"/>
      <c r="B943" s="196"/>
      <c r="C943" s="196"/>
      <c r="D943" s="196"/>
      <c r="E943" s="196" t="s">
        <v>1309</v>
      </c>
      <c r="F943" s="197">
        <v>3.1</v>
      </c>
      <c r="G943" s="196" t="s">
        <v>1310</v>
      </c>
      <c r="H943" s="197">
        <v>3.53</v>
      </c>
      <c r="I943" s="196" t="s">
        <v>1311</v>
      </c>
      <c r="J943" s="197">
        <v>6.63</v>
      </c>
    </row>
    <row r="944" spans="1:10" x14ac:dyDescent="0.25">
      <c r="A944" s="196"/>
      <c r="B944" s="196"/>
      <c r="C944" s="196"/>
      <c r="D944" s="196"/>
      <c r="E944" s="196" t="s">
        <v>1312</v>
      </c>
      <c r="F944" s="197">
        <v>9.52</v>
      </c>
      <c r="G944" s="196"/>
      <c r="H944" s="165" t="s">
        <v>1313</v>
      </c>
      <c r="I944" s="165"/>
      <c r="J944" s="197">
        <v>55.96</v>
      </c>
    </row>
    <row r="945" spans="1:10" ht="14.4" thickBot="1" x14ac:dyDescent="0.3">
      <c r="A945" s="191"/>
      <c r="B945" s="191"/>
      <c r="C945" s="191"/>
      <c r="D945" s="191"/>
      <c r="E945" s="191"/>
      <c r="F945" s="191"/>
      <c r="G945" s="191" t="s">
        <v>1314</v>
      </c>
      <c r="H945" s="193" t="s">
        <v>1794</v>
      </c>
      <c r="I945" s="191" t="s">
        <v>1316</v>
      </c>
      <c r="J945" s="192">
        <v>4291.01</v>
      </c>
    </row>
    <row r="946" spans="1:10" ht="14.4" thickTop="1" x14ac:dyDescent="0.25">
      <c r="A946" s="179"/>
      <c r="B946" s="179"/>
      <c r="C946" s="179"/>
      <c r="D946" s="179"/>
      <c r="E946" s="179"/>
      <c r="F946" s="179"/>
      <c r="G946" s="179"/>
      <c r="H946" s="179"/>
      <c r="I946" s="179"/>
      <c r="J946" s="179"/>
    </row>
    <row r="947" spans="1:10" x14ac:dyDescent="0.25">
      <c r="A947" s="168" t="s">
        <v>275</v>
      </c>
      <c r="B947" s="170" t="s">
        <v>3</v>
      </c>
      <c r="C947" s="168" t="s">
        <v>4</v>
      </c>
      <c r="D947" s="168" t="s">
        <v>5</v>
      </c>
      <c r="E947" s="161" t="s">
        <v>1291</v>
      </c>
      <c r="F947" s="161"/>
      <c r="G947" s="169" t="s">
        <v>6</v>
      </c>
      <c r="H947" s="170" t="s">
        <v>7</v>
      </c>
      <c r="I947" s="170" t="s">
        <v>8</v>
      </c>
      <c r="J947" s="170" t="s">
        <v>10</v>
      </c>
    </row>
    <row r="948" spans="1:10" ht="26.4" x14ac:dyDescent="0.25">
      <c r="A948" s="174" t="s">
        <v>1292</v>
      </c>
      <c r="B948" s="176" t="s">
        <v>276</v>
      </c>
      <c r="C948" s="174" t="s">
        <v>36</v>
      </c>
      <c r="D948" s="174" t="s">
        <v>277</v>
      </c>
      <c r="E948" s="162" t="s">
        <v>1323</v>
      </c>
      <c r="F948" s="162"/>
      <c r="G948" s="175" t="s">
        <v>77</v>
      </c>
      <c r="H948" s="178">
        <v>1</v>
      </c>
      <c r="I948" s="177">
        <v>101.86</v>
      </c>
      <c r="J948" s="177">
        <v>101.86</v>
      </c>
    </row>
    <row r="949" spans="1:10" ht="26.4" x14ac:dyDescent="0.25">
      <c r="A949" s="180" t="s">
        <v>1294</v>
      </c>
      <c r="B949" s="182" t="s">
        <v>1771</v>
      </c>
      <c r="C949" s="180" t="s">
        <v>36</v>
      </c>
      <c r="D949" s="180" t="s">
        <v>1772</v>
      </c>
      <c r="E949" s="163" t="s">
        <v>1297</v>
      </c>
      <c r="F949" s="163"/>
      <c r="G949" s="181" t="s">
        <v>1298</v>
      </c>
      <c r="H949" s="184">
        <v>6.0999999999999999E-2</v>
      </c>
      <c r="I949" s="183">
        <v>29.1</v>
      </c>
      <c r="J949" s="183">
        <v>1.77</v>
      </c>
    </row>
    <row r="950" spans="1:10" ht="26.4" x14ac:dyDescent="0.25">
      <c r="A950" s="180" t="s">
        <v>1294</v>
      </c>
      <c r="B950" s="182" t="s">
        <v>1758</v>
      </c>
      <c r="C950" s="180" t="s">
        <v>36</v>
      </c>
      <c r="D950" s="180" t="s">
        <v>1759</v>
      </c>
      <c r="E950" s="163" t="s">
        <v>1443</v>
      </c>
      <c r="F950" s="163"/>
      <c r="G950" s="181" t="s">
        <v>1444</v>
      </c>
      <c r="H950" s="184">
        <v>2.5999999999999999E-3</v>
      </c>
      <c r="I950" s="183">
        <v>23.36</v>
      </c>
      <c r="J950" s="183">
        <v>0.06</v>
      </c>
    </row>
    <row r="951" spans="1:10" ht="26.4" x14ac:dyDescent="0.25">
      <c r="A951" s="180" t="s">
        <v>1294</v>
      </c>
      <c r="B951" s="182" t="s">
        <v>1301</v>
      </c>
      <c r="C951" s="180" t="s">
        <v>36</v>
      </c>
      <c r="D951" s="180" t="s">
        <v>1302</v>
      </c>
      <c r="E951" s="163" t="s">
        <v>1297</v>
      </c>
      <c r="F951" s="163"/>
      <c r="G951" s="181" t="s">
        <v>1298</v>
      </c>
      <c r="H951" s="184">
        <v>7.4999999999999997E-2</v>
      </c>
      <c r="I951" s="183">
        <v>24.25</v>
      </c>
      <c r="J951" s="183">
        <v>1.81</v>
      </c>
    </row>
    <row r="952" spans="1:10" ht="26.4" x14ac:dyDescent="0.25">
      <c r="A952" s="180" t="s">
        <v>1294</v>
      </c>
      <c r="B952" s="182" t="s">
        <v>1756</v>
      </c>
      <c r="C952" s="180" t="s">
        <v>36</v>
      </c>
      <c r="D952" s="180" t="s">
        <v>1757</v>
      </c>
      <c r="E952" s="163" t="s">
        <v>1443</v>
      </c>
      <c r="F952" s="163"/>
      <c r="G952" s="181" t="s">
        <v>1447</v>
      </c>
      <c r="H952" s="184">
        <v>1.8E-3</v>
      </c>
      <c r="I952" s="183">
        <v>24.49</v>
      </c>
      <c r="J952" s="183">
        <v>0.04</v>
      </c>
    </row>
    <row r="953" spans="1:10" ht="26.4" x14ac:dyDescent="0.25">
      <c r="A953" s="185" t="s">
        <v>1303</v>
      </c>
      <c r="B953" s="187" t="s">
        <v>1795</v>
      </c>
      <c r="C953" s="185" t="s">
        <v>36</v>
      </c>
      <c r="D953" s="185" t="s">
        <v>1796</v>
      </c>
      <c r="E953" s="164" t="s">
        <v>1307</v>
      </c>
      <c r="F953" s="164"/>
      <c r="G953" s="186" t="s">
        <v>38</v>
      </c>
      <c r="H953" s="189">
        <v>1.0289999999999999</v>
      </c>
      <c r="I953" s="188">
        <v>83.63</v>
      </c>
      <c r="J953" s="188">
        <v>86.05</v>
      </c>
    </row>
    <row r="954" spans="1:10" ht="26.4" x14ac:dyDescent="0.25">
      <c r="A954" s="185" t="s">
        <v>1303</v>
      </c>
      <c r="B954" s="187" t="s">
        <v>1773</v>
      </c>
      <c r="C954" s="185" t="s">
        <v>36</v>
      </c>
      <c r="D954" s="185" t="s">
        <v>1774</v>
      </c>
      <c r="E954" s="164" t="s">
        <v>1307</v>
      </c>
      <c r="F954" s="164"/>
      <c r="G954" s="186" t="s">
        <v>667</v>
      </c>
      <c r="H954" s="189">
        <v>4.2</v>
      </c>
      <c r="I954" s="188">
        <v>0.18</v>
      </c>
      <c r="J954" s="188">
        <v>0.75</v>
      </c>
    </row>
    <row r="955" spans="1:10" ht="26.4" x14ac:dyDescent="0.25">
      <c r="A955" s="185" t="s">
        <v>1303</v>
      </c>
      <c r="B955" s="187" t="s">
        <v>1775</v>
      </c>
      <c r="C955" s="185" t="s">
        <v>36</v>
      </c>
      <c r="D955" s="185" t="s">
        <v>1776</v>
      </c>
      <c r="E955" s="164" t="s">
        <v>1307</v>
      </c>
      <c r="F955" s="164"/>
      <c r="G955" s="186" t="s">
        <v>38</v>
      </c>
      <c r="H955" s="189">
        <v>4.2</v>
      </c>
      <c r="I955" s="188">
        <v>2.71</v>
      </c>
      <c r="J955" s="188">
        <v>11.38</v>
      </c>
    </row>
    <row r="956" spans="1:10" x14ac:dyDescent="0.25">
      <c r="A956" s="196"/>
      <c r="B956" s="196"/>
      <c r="C956" s="196"/>
      <c r="D956" s="196"/>
      <c r="E956" s="196" t="s">
        <v>1309</v>
      </c>
      <c r="F956" s="197">
        <v>1.27</v>
      </c>
      <c r="G956" s="196" t="s">
        <v>1310</v>
      </c>
      <c r="H956" s="197">
        <v>1.46</v>
      </c>
      <c r="I956" s="196" t="s">
        <v>1311</v>
      </c>
      <c r="J956" s="197">
        <v>2.73</v>
      </c>
    </row>
    <row r="957" spans="1:10" x14ac:dyDescent="0.25">
      <c r="A957" s="196"/>
      <c r="B957" s="196"/>
      <c r="C957" s="196"/>
      <c r="D957" s="196"/>
      <c r="E957" s="196" t="s">
        <v>1312</v>
      </c>
      <c r="F957" s="197">
        <v>20.88</v>
      </c>
      <c r="G957" s="196"/>
      <c r="H957" s="165" t="s">
        <v>1313</v>
      </c>
      <c r="I957" s="165"/>
      <c r="J957" s="197">
        <v>122.74</v>
      </c>
    </row>
    <row r="958" spans="1:10" ht="14.4" thickBot="1" x14ac:dyDescent="0.3">
      <c r="A958" s="191"/>
      <c r="B958" s="191"/>
      <c r="C958" s="191"/>
      <c r="D958" s="191"/>
      <c r="E958" s="191"/>
      <c r="F958" s="191"/>
      <c r="G958" s="191" t="s">
        <v>1314</v>
      </c>
      <c r="H958" s="193" t="s">
        <v>1797</v>
      </c>
      <c r="I958" s="191" t="s">
        <v>1316</v>
      </c>
      <c r="J958" s="192">
        <v>4099.51</v>
      </c>
    </row>
    <row r="959" spans="1:10" ht="14.4" thickTop="1" x14ac:dyDescent="0.25">
      <c r="A959" s="179"/>
      <c r="B959" s="179"/>
      <c r="C959" s="179"/>
      <c r="D959" s="179"/>
      <c r="E959" s="179"/>
      <c r="F959" s="179"/>
      <c r="G959" s="179"/>
      <c r="H959" s="179"/>
      <c r="I959" s="179"/>
      <c r="J959" s="179"/>
    </row>
    <row r="960" spans="1:10" x14ac:dyDescent="0.25">
      <c r="A960" s="171" t="s">
        <v>278</v>
      </c>
      <c r="B960" s="171"/>
      <c r="C960" s="171"/>
      <c r="D960" s="171" t="s">
        <v>279</v>
      </c>
      <c r="E960" s="171"/>
      <c r="F960" s="160"/>
      <c r="G960" s="160"/>
      <c r="H960" s="172"/>
      <c r="I960" s="171"/>
      <c r="J960" s="173">
        <v>17363.78</v>
      </c>
    </row>
    <row r="961" spans="1:10" x14ac:dyDescent="0.25">
      <c r="A961" s="168" t="s">
        <v>280</v>
      </c>
      <c r="B961" s="170" t="s">
        <v>3</v>
      </c>
      <c r="C961" s="168" t="s">
        <v>4</v>
      </c>
      <c r="D961" s="168" t="s">
        <v>5</v>
      </c>
      <c r="E961" s="161" t="s">
        <v>1291</v>
      </c>
      <c r="F961" s="161"/>
      <c r="G961" s="169" t="s">
        <v>6</v>
      </c>
      <c r="H961" s="170" t="s">
        <v>7</v>
      </c>
      <c r="I961" s="170" t="s">
        <v>8</v>
      </c>
      <c r="J961" s="170" t="s">
        <v>10</v>
      </c>
    </row>
    <row r="962" spans="1:10" ht="39.6" x14ac:dyDescent="0.25">
      <c r="A962" s="174" t="s">
        <v>1292</v>
      </c>
      <c r="B962" s="176" t="s">
        <v>281</v>
      </c>
      <c r="C962" s="174" t="s">
        <v>36</v>
      </c>
      <c r="D962" s="174" t="s">
        <v>282</v>
      </c>
      <c r="E962" s="162" t="s">
        <v>1577</v>
      </c>
      <c r="F962" s="162"/>
      <c r="G962" s="175" t="s">
        <v>26</v>
      </c>
      <c r="H962" s="178">
        <v>1</v>
      </c>
      <c r="I962" s="177">
        <v>61.62</v>
      </c>
      <c r="J962" s="177">
        <v>61.62</v>
      </c>
    </row>
    <row r="963" spans="1:10" ht="26.4" x14ac:dyDescent="0.25">
      <c r="A963" s="180" t="s">
        <v>1294</v>
      </c>
      <c r="B963" s="182" t="s">
        <v>1580</v>
      </c>
      <c r="C963" s="180" t="s">
        <v>36</v>
      </c>
      <c r="D963" s="180" t="s">
        <v>1581</v>
      </c>
      <c r="E963" s="163" t="s">
        <v>1297</v>
      </c>
      <c r="F963" s="163"/>
      <c r="G963" s="181" t="s">
        <v>1298</v>
      </c>
      <c r="H963" s="184">
        <v>0.2228</v>
      </c>
      <c r="I963" s="183">
        <v>25.28</v>
      </c>
      <c r="J963" s="183">
        <v>5.63</v>
      </c>
    </row>
    <row r="964" spans="1:10" ht="26.4" x14ac:dyDescent="0.25">
      <c r="A964" s="180" t="s">
        <v>1294</v>
      </c>
      <c r="B964" s="182" t="s">
        <v>1578</v>
      </c>
      <c r="C964" s="180" t="s">
        <v>36</v>
      </c>
      <c r="D964" s="180" t="s">
        <v>1579</v>
      </c>
      <c r="E964" s="163" t="s">
        <v>1297</v>
      </c>
      <c r="F964" s="163"/>
      <c r="G964" s="181" t="s">
        <v>1298</v>
      </c>
      <c r="H964" s="184">
        <v>0.98809999999999998</v>
      </c>
      <c r="I964" s="183">
        <v>29.98</v>
      </c>
      <c r="J964" s="183">
        <v>29.62</v>
      </c>
    </row>
    <row r="965" spans="1:10" ht="26.4" x14ac:dyDescent="0.25">
      <c r="A965" s="185" t="s">
        <v>1303</v>
      </c>
      <c r="B965" s="187" t="s">
        <v>1798</v>
      </c>
      <c r="C965" s="185" t="s">
        <v>36</v>
      </c>
      <c r="D965" s="185" t="s">
        <v>1799</v>
      </c>
      <c r="E965" s="164" t="s">
        <v>1307</v>
      </c>
      <c r="F965" s="164"/>
      <c r="G965" s="186" t="s">
        <v>93</v>
      </c>
      <c r="H965" s="189">
        <v>4.6154000000000002</v>
      </c>
      <c r="I965" s="188">
        <v>3.62</v>
      </c>
      <c r="J965" s="188">
        <v>16.7</v>
      </c>
    </row>
    <row r="966" spans="1:10" x14ac:dyDescent="0.25">
      <c r="A966" s="185" t="s">
        <v>1303</v>
      </c>
      <c r="B966" s="187" t="s">
        <v>1800</v>
      </c>
      <c r="C966" s="185" t="s">
        <v>36</v>
      </c>
      <c r="D966" s="185" t="s">
        <v>1801</v>
      </c>
      <c r="E966" s="164" t="s">
        <v>1307</v>
      </c>
      <c r="F966" s="164"/>
      <c r="G966" s="186" t="s">
        <v>26</v>
      </c>
      <c r="H966" s="189">
        <v>1.3512999999999999</v>
      </c>
      <c r="I966" s="188">
        <v>7.16</v>
      </c>
      <c r="J966" s="188">
        <v>9.67</v>
      </c>
    </row>
    <row r="967" spans="1:10" x14ac:dyDescent="0.25">
      <c r="A967" s="196"/>
      <c r="B967" s="196"/>
      <c r="C967" s="196"/>
      <c r="D967" s="196"/>
      <c r="E967" s="196" t="s">
        <v>1309</v>
      </c>
      <c r="F967" s="197">
        <v>12.53</v>
      </c>
      <c r="G967" s="196" t="s">
        <v>1310</v>
      </c>
      <c r="H967" s="197">
        <v>14.27</v>
      </c>
      <c r="I967" s="196" t="s">
        <v>1311</v>
      </c>
      <c r="J967" s="197">
        <v>26.8</v>
      </c>
    </row>
    <row r="968" spans="1:10" x14ac:dyDescent="0.25">
      <c r="A968" s="196"/>
      <c r="B968" s="196"/>
      <c r="C968" s="196"/>
      <c r="D968" s="196"/>
      <c r="E968" s="196" t="s">
        <v>1312</v>
      </c>
      <c r="F968" s="197">
        <v>12.63</v>
      </c>
      <c r="G968" s="196"/>
      <c r="H968" s="165" t="s">
        <v>1313</v>
      </c>
      <c r="I968" s="165"/>
      <c r="J968" s="197">
        <v>74.25</v>
      </c>
    </row>
    <row r="969" spans="1:10" ht="14.4" thickBot="1" x14ac:dyDescent="0.3">
      <c r="A969" s="191"/>
      <c r="B969" s="191"/>
      <c r="C969" s="191"/>
      <c r="D969" s="191"/>
      <c r="E969" s="191"/>
      <c r="F969" s="191"/>
      <c r="G969" s="191" t="s">
        <v>1314</v>
      </c>
      <c r="H969" s="193" t="s">
        <v>1802</v>
      </c>
      <c r="I969" s="191" t="s">
        <v>1316</v>
      </c>
      <c r="J969" s="192">
        <v>11795.35</v>
      </c>
    </row>
    <row r="970" spans="1:10" ht="14.4" thickTop="1" x14ac:dyDescent="0.25">
      <c r="A970" s="179"/>
      <c r="B970" s="179"/>
      <c r="C970" s="179"/>
      <c r="D970" s="179"/>
      <c r="E970" s="179"/>
      <c r="F970" s="179"/>
      <c r="G970" s="179"/>
      <c r="H970" s="179"/>
      <c r="I970" s="179"/>
      <c r="J970" s="179"/>
    </row>
    <row r="971" spans="1:10" x14ac:dyDescent="0.25">
      <c r="A971" s="168" t="s">
        <v>283</v>
      </c>
      <c r="B971" s="170" t="s">
        <v>3</v>
      </c>
      <c r="C971" s="168" t="s">
        <v>4</v>
      </c>
      <c r="D971" s="168" t="s">
        <v>5</v>
      </c>
      <c r="E971" s="161" t="s">
        <v>1291</v>
      </c>
      <c r="F971" s="161"/>
      <c r="G971" s="169" t="s">
        <v>6</v>
      </c>
      <c r="H971" s="170" t="s">
        <v>7</v>
      </c>
      <c r="I971" s="170" t="s">
        <v>8</v>
      </c>
      <c r="J971" s="170" t="s">
        <v>10</v>
      </c>
    </row>
    <row r="972" spans="1:10" ht="26.4" x14ac:dyDescent="0.25">
      <c r="A972" s="174" t="s">
        <v>1292</v>
      </c>
      <c r="B972" s="176" t="s">
        <v>284</v>
      </c>
      <c r="C972" s="174" t="s">
        <v>36</v>
      </c>
      <c r="D972" s="174" t="s">
        <v>285</v>
      </c>
      <c r="E972" s="162" t="s">
        <v>1577</v>
      </c>
      <c r="F972" s="162"/>
      <c r="G972" s="175" t="s">
        <v>26</v>
      </c>
      <c r="H972" s="178">
        <v>1</v>
      </c>
      <c r="I972" s="177">
        <v>34.07</v>
      </c>
      <c r="J972" s="177">
        <v>34.07</v>
      </c>
    </row>
    <row r="973" spans="1:10" ht="26.4" x14ac:dyDescent="0.25">
      <c r="A973" s="180" t="s">
        <v>1294</v>
      </c>
      <c r="B973" s="182" t="s">
        <v>1580</v>
      </c>
      <c r="C973" s="180" t="s">
        <v>36</v>
      </c>
      <c r="D973" s="180" t="s">
        <v>1581</v>
      </c>
      <c r="E973" s="163" t="s">
        <v>1297</v>
      </c>
      <c r="F973" s="163"/>
      <c r="G973" s="181" t="s">
        <v>1298</v>
      </c>
      <c r="H973" s="184">
        <v>0.13619999999999999</v>
      </c>
      <c r="I973" s="183">
        <v>25.28</v>
      </c>
      <c r="J973" s="183">
        <v>3.44</v>
      </c>
    </row>
    <row r="974" spans="1:10" ht="26.4" x14ac:dyDescent="0.25">
      <c r="A974" s="180" t="s">
        <v>1294</v>
      </c>
      <c r="B974" s="182" t="s">
        <v>1578</v>
      </c>
      <c r="C974" s="180" t="s">
        <v>36</v>
      </c>
      <c r="D974" s="180" t="s">
        <v>1579</v>
      </c>
      <c r="E974" s="163" t="s">
        <v>1297</v>
      </c>
      <c r="F974" s="163"/>
      <c r="G974" s="181" t="s">
        <v>1298</v>
      </c>
      <c r="H974" s="184">
        <v>0.60389999999999999</v>
      </c>
      <c r="I974" s="183">
        <v>29.98</v>
      </c>
      <c r="J974" s="183">
        <v>18.100000000000001</v>
      </c>
    </row>
    <row r="975" spans="1:10" ht="26.4" x14ac:dyDescent="0.25">
      <c r="A975" s="185" t="s">
        <v>1303</v>
      </c>
      <c r="B975" s="187" t="s">
        <v>1798</v>
      </c>
      <c r="C975" s="185" t="s">
        <v>36</v>
      </c>
      <c r="D975" s="185" t="s">
        <v>1799</v>
      </c>
      <c r="E975" s="164" t="s">
        <v>1307</v>
      </c>
      <c r="F975" s="164"/>
      <c r="G975" s="186" t="s">
        <v>93</v>
      </c>
      <c r="H975" s="189">
        <v>3.4615</v>
      </c>
      <c r="I975" s="188">
        <v>3.62</v>
      </c>
      <c r="J975" s="188">
        <v>12.53</v>
      </c>
    </row>
    <row r="976" spans="1:10" x14ac:dyDescent="0.25">
      <c r="A976" s="196"/>
      <c r="B976" s="196"/>
      <c r="C976" s="196"/>
      <c r="D976" s="196"/>
      <c r="E976" s="196" t="s">
        <v>1309</v>
      </c>
      <c r="F976" s="197">
        <v>7.65</v>
      </c>
      <c r="G976" s="196" t="s">
        <v>1310</v>
      </c>
      <c r="H976" s="197">
        <v>8.7200000000000006</v>
      </c>
      <c r="I976" s="196" t="s">
        <v>1311</v>
      </c>
      <c r="J976" s="197">
        <v>16.37</v>
      </c>
    </row>
    <row r="977" spans="1:10" x14ac:dyDescent="0.25">
      <c r="A977" s="196"/>
      <c r="B977" s="196"/>
      <c r="C977" s="196"/>
      <c r="D977" s="196"/>
      <c r="E977" s="196" t="s">
        <v>1312</v>
      </c>
      <c r="F977" s="197">
        <v>6.98</v>
      </c>
      <c r="G977" s="196"/>
      <c r="H977" s="165" t="s">
        <v>1313</v>
      </c>
      <c r="I977" s="165"/>
      <c r="J977" s="197">
        <v>41.05</v>
      </c>
    </row>
    <row r="978" spans="1:10" ht="14.4" thickBot="1" x14ac:dyDescent="0.3">
      <c r="A978" s="191"/>
      <c r="B978" s="191"/>
      <c r="C978" s="191"/>
      <c r="D978" s="191"/>
      <c r="E978" s="191"/>
      <c r="F978" s="191"/>
      <c r="G978" s="191" t="s">
        <v>1314</v>
      </c>
      <c r="H978" s="193" t="s">
        <v>1497</v>
      </c>
      <c r="I978" s="191" t="s">
        <v>1316</v>
      </c>
      <c r="J978" s="192">
        <v>5568.43</v>
      </c>
    </row>
    <row r="979" spans="1:10" ht="14.4" thickTop="1" x14ac:dyDescent="0.25">
      <c r="A979" s="179"/>
      <c r="B979" s="179"/>
      <c r="C979" s="179"/>
      <c r="D979" s="179"/>
      <c r="E979" s="179"/>
      <c r="F979" s="179"/>
      <c r="G979" s="179"/>
      <c r="H979" s="179"/>
      <c r="I979" s="179"/>
      <c r="J979" s="179"/>
    </row>
    <row r="980" spans="1:10" x14ac:dyDescent="0.25">
      <c r="A980" s="171" t="s">
        <v>286</v>
      </c>
      <c r="B980" s="171"/>
      <c r="C980" s="171"/>
      <c r="D980" s="171" t="s">
        <v>287</v>
      </c>
      <c r="E980" s="171"/>
      <c r="F980" s="160"/>
      <c r="G980" s="160"/>
      <c r="H980" s="172"/>
      <c r="I980" s="171"/>
      <c r="J980" s="173">
        <v>240201.24</v>
      </c>
    </row>
    <row r="981" spans="1:10" x14ac:dyDescent="0.25">
      <c r="A981" s="171" t="s">
        <v>288</v>
      </c>
      <c r="B981" s="171"/>
      <c r="C981" s="171"/>
      <c r="D981" s="171" t="s">
        <v>289</v>
      </c>
      <c r="E981" s="171"/>
      <c r="F981" s="160"/>
      <c r="G981" s="160"/>
      <c r="H981" s="172"/>
      <c r="I981" s="171"/>
      <c r="J981" s="173">
        <v>51397.89</v>
      </c>
    </row>
    <row r="982" spans="1:10" x14ac:dyDescent="0.25">
      <c r="A982" s="171" t="s">
        <v>290</v>
      </c>
      <c r="B982" s="171"/>
      <c r="C982" s="171"/>
      <c r="D982" s="171" t="s">
        <v>291</v>
      </c>
      <c r="E982" s="171"/>
      <c r="F982" s="160"/>
      <c r="G982" s="160"/>
      <c r="H982" s="172"/>
      <c r="I982" s="171"/>
      <c r="J982" s="173">
        <v>51397.89</v>
      </c>
    </row>
    <row r="983" spans="1:10" x14ac:dyDescent="0.25">
      <c r="A983" s="168" t="s">
        <v>292</v>
      </c>
      <c r="B983" s="170" t="s">
        <v>3</v>
      </c>
      <c r="C983" s="168" t="s">
        <v>4</v>
      </c>
      <c r="D983" s="168" t="s">
        <v>5</v>
      </c>
      <c r="E983" s="161" t="s">
        <v>1291</v>
      </c>
      <c r="F983" s="161"/>
      <c r="G983" s="169" t="s">
        <v>6</v>
      </c>
      <c r="H983" s="170" t="s">
        <v>7</v>
      </c>
      <c r="I983" s="170" t="s">
        <v>8</v>
      </c>
      <c r="J983" s="170" t="s">
        <v>10</v>
      </c>
    </row>
    <row r="984" spans="1:10" ht="52.8" x14ac:dyDescent="0.25">
      <c r="A984" s="174" t="s">
        <v>1292</v>
      </c>
      <c r="B984" s="176" t="s">
        <v>293</v>
      </c>
      <c r="C984" s="174" t="s">
        <v>36</v>
      </c>
      <c r="D984" s="174" t="s">
        <v>294</v>
      </c>
      <c r="E984" s="162" t="s">
        <v>1803</v>
      </c>
      <c r="F984" s="162"/>
      <c r="G984" s="175" t="s">
        <v>38</v>
      </c>
      <c r="H984" s="178">
        <v>1</v>
      </c>
      <c r="I984" s="177">
        <v>1241.8900000000001</v>
      </c>
      <c r="J984" s="177">
        <v>1241.8900000000001</v>
      </c>
    </row>
    <row r="985" spans="1:10" ht="26.4" x14ac:dyDescent="0.25">
      <c r="A985" s="180" t="s">
        <v>1294</v>
      </c>
      <c r="B985" s="182" t="s">
        <v>1804</v>
      </c>
      <c r="C985" s="180" t="s">
        <v>36</v>
      </c>
      <c r="D985" s="180" t="s">
        <v>1805</v>
      </c>
      <c r="E985" s="163" t="s">
        <v>1803</v>
      </c>
      <c r="F985" s="163"/>
      <c r="G985" s="181" t="s">
        <v>38</v>
      </c>
      <c r="H985" s="184">
        <v>1</v>
      </c>
      <c r="I985" s="183">
        <v>445.45</v>
      </c>
      <c r="J985" s="183">
        <v>445.45</v>
      </c>
    </row>
    <row r="986" spans="1:10" ht="26.4" x14ac:dyDescent="0.25">
      <c r="A986" s="180" t="s">
        <v>1294</v>
      </c>
      <c r="B986" s="182" t="s">
        <v>1806</v>
      </c>
      <c r="C986" s="180" t="s">
        <v>36</v>
      </c>
      <c r="D986" s="180" t="s">
        <v>1807</v>
      </c>
      <c r="E986" s="163" t="s">
        <v>1803</v>
      </c>
      <c r="F986" s="163"/>
      <c r="G986" s="181" t="s">
        <v>77</v>
      </c>
      <c r="H986" s="184">
        <v>10.199999999999999</v>
      </c>
      <c r="I986" s="183">
        <v>10.62</v>
      </c>
      <c r="J986" s="183">
        <v>108.32</v>
      </c>
    </row>
    <row r="987" spans="1:10" ht="39.6" x14ac:dyDescent="0.25">
      <c r="A987" s="180" t="s">
        <v>1294</v>
      </c>
      <c r="B987" s="182" t="s">
        <v>1808</v>
      </c>
      <c r="C987" s="180" t="s">
        <v>36</v>
      </c>
      <c r="D987" s="180" t="s">
        <v>1809</v>
      </c>
      <c r="E987" s="163" t="s">
        <v>1803</v>
      </c>
      <c r="F987" s="163"/>
      <c r="G987" s="181" t="s">
        <v>38</v>
      </c>
      <c r="H987" s="184">
        <v>1</v>
      </c>
      <c r="I987" s="183">
        <v>467.03</v>
      </c>
      <c r="J987" s="183">
        <v>467.03</v>
      </c>
    </row>
    <row r="988" spans="1:10" ht="39.6" x14ac:dyDescent="0.25">
      <c r="A988" s="180" t="s">
        <v>1294</v>
      </c>
      <c r="B988" s="182" t="s">
        <v>1810</v>
      </c>
      <c r="C988" s="180" t="s">
        <v>36</v>
      </c>
      <c r="D988" s="180" t="s">
        <v>1811</v>
      </c>
      <c r="E988" s="163" t="s">
        <v>1803</v>
      </c>
      <c r="F988" s="163"/>
      <c r="G988" s="181" t="s">
        <v>38</v>
      </c>
      <c r="H988" s="184">
        <v>1</v>
      </c>
      <c r="I988" s="183">
        <v>221.09</v>
      </c>
      <c r="J988" s="183">
        <v>221.09</v>
      </c>
    </row>
    <row r="989" spans="1:10" x14ac:dyDescent="0.25">
      <c r="A989" s="196"/>
      <c r="B989" s="196"/>
      <c r="C989" s="196"/>
      <c r="D989" s="196"/>
      <c r="E989" s="196" t="s">
        <v>1309</v>
      </c>
      <c r="F989" s="197">
        <v>138.22</v>
      </c>
      <c r="G989" s="196" t="s">
        <v>1310</v>
      </c>
      <c r="H989" s="197">
        <v>157.35</v>
      </c>
      <c r="I989" s="196" t="s">
        <v>1311</v>
      </c>
      <c r="J989" s="197">
        <v>295.57</v>
      </c>
    </row>
    <row r="990" spans="1:10" x14ac:dyDescent="0.25">
      <c r="A990" s="196"/>
      <c r="B990" s="196"/>
      <c r="C990" s="196"/>
      <c r="D990" s="196"/>
      <c r="E990" s="196" t="s">
        <v>1312</v>
      </c>
      <c r="F990" s="197">
        <v>254.58</v>
      </c>
      <c r="G990" s="196"/>
      <c r="H990" s="165" t="s">
        <v>1313</v>
      </c>
      <c r="I990" s="165"/>
      <c r="J990" s="197">
        <v>1496.47</v>
      </c>
    </row>
    <row r="991" spans="1:10" ht="14.4" thickBot="1" x14ac:dyDescent="0.3">
      <c r="A991" s="191"/>
      <c r="B991" s="191"/>
      <c r="C991" s="191"/>
      <c r="D991" s="191"/>
      <c r="E991" s="191"/>
      <c r="F991" s="191"/>
      <c r="G991" s="191" t="s">
        <v>1314</v>
      </c>
      <c r="H991" s="193" t="s">
        <v>1812</v>
      </c>
      <c r="I991" s="191" t="s">
        <v>1316</v>
      </c>
      <c r="J991" s="192">
        <v>19454.11</v>
      </c>
    </row>
    <row r="992" spans="1:10" ht="14.4" thickTop="1" x14ac:dyDescent="0.25">
      <c r="A992" s="179"/>
      <c r="B992" s="179"/>
      <c r="C992" s="179"/>
      <c r="D992" s="179"/>
      <c r="E992" s="179"/>
      <c r="F992" s="179"/>
      <c r="G992" s="179"/>
      <c r="H992" s="179"/>
      <c r="I992" s="179"/>
      <c r="J992" s="179"/>
    </row>
    <row r="993" spans="1:10" x14ac:dyDescent="0.25">
      <c r="A993" s="168" t="s">
        <v>295</v>
      </c>
      <c r="B993" s="170" t="s">
        <v>3</v>
      </c>
      <c r="C993" s="168" t="s">
        <v>4</v>
      </c>
      <c r="D993" s="168" t="s">
        <v>5</v>
      </c>
      <c r="E993" s="161" t="s">
        <v>1291</v>
      </c>
      <c r="F993" s="161"/>
      <c r="G993" s="169" t="s">
        <v>6</v>
      </c>
      <c r="H993" s="170" t="s">
        <v>7</v>
      </c>
      <c r="I993" s="170" t="s">
        <v>8</v>
      </c>
      <c r="J993" s="170" t="s">
        <v>10</v>
      </c>
    </row>
    <row r="994" spans="1:10" ht="52.8" x14ac:dyDescent="0.25">
      <c r="A994" s="174" t="s">
        <v>1292</v>
      </c>
      <c r="B994" s="176" t="s">
        <v>296</v>
      </c>
      <c r="C994" s="174" t="s">
        <v>36</v>
      </c>
      <c r="D994" s="174" t="s">
        <v>297</v>
      </c>
      <c r="E994" s="162" t="s">
        <v>1803</v>
      </c>
      <c r="F994" s="162"/>
      <c r="G994" s="175" t="s">
        <v>38</v>
      </c>
      <c r="H994" s="178">
        <v>1</v>
      </c>
      <c r="I994" s="177">
        <v>1170.08</v>
      </c>
      <c r="J994" s="177">
        <v>1170.08</v>
      </c>
    </row>
    <row r="995" spans="1:10" ht="26.4" x14ac:dyDescent="0.25">
      <c r="A995" s="180" t="s">
        <v>1294</v>
      </c>
      <c r="B995" s="182" t="s">
        <v>1804</v>
      </c>
      <c r="C995" s="180" t="s">
        <v>36</v>
      </c>
      <c r="D995" s="180" t="s">
        <v>1805</v>
      </c>
      <c r="E995" s="163" t="s">
        <v>1803</v>
      </c>
      <c r="F995" s="163"/>
      <c r="G995" s="181" t="s">
        <v>38</v>
      </c>
      <c r="H995" s="184">
        <v>1</v>
      </c>
      <c r="I995" s="183">
        <v>445.45</v>
      </c>
      <c r="J995" s="183">
        <v>445.45</v>
      </c>
    </row>
    <row r="996" spans="1:10" ht="39.6" x14ac:dyDescent="0.25">
      <c r="A996" s="180" t="s">
        <v>1294</v>
      </c>
      <c r="B996" s="182" t="s">
        <v>1810</v>
      </c>
      <c r="C996" s="180" t="s">
        <v>36</v>
      </c>
      <c r="D996" s="180" t="s">
        <v>1811</v>
      </c>
      <c r="E996" s="163" t="s">
        <v>1803</v>
      </c>
      <c r="F996" s="163"/>
      <c r="G996" s="181" t="s">
        <v>38</v>
      </c>
      <c r="H996" s="184">
        <v>1</v>
      </c>
      <c r="I996" s="183">
        <v>221.09</v>
      </c>
      <c r="J996" s="183">
        <v>221.09</v>
      </c>
    </row>
    <row r="997" spans="1:10" ht="26.4" x14ac:dyDescent="0.25">
      <c r="A997" s="180" t="s">
        <v>1294</v>
      </c>
      <c r="B997" s="182" t="s">
        <v>1806</v>
      </c>
      <c r="C997" s="180" t="s">
        <v>36</v>
      </c>
      <c r="D997" s="180" t="s">
        <v>1807</v>
      </c>
      <c r="E997" s="163" t="s">
        <v>1803</v>
      </c>
      <c r="F997" s="163"/>
      <c r="G997" s="181" t="s">
        <v>77</v>
      </c>
      <c r="H997" s="184">
        <v>10</v>
      </c>
      <c r="I997" s="183">
        <v>10.62</v>
      </c>
      <c r="J997" s="183">
        <v>106.2</v>
      </c>
    </row>
    <row r="998" spans="1:10" ht="39.6" x14ac:dyDescent="0.25">
      <c r="A998" s="180" t="s">
        <v>1294</v>
      </c>
      <c r="B998" s="182" t="s">
        <v>1813</v>
      </c>
      <c r="C998" s="180" t="s">
        <v>36</v>
      </c>
      <c r="D998" s="180" t="s">
        <v>1814</v>
      </c>
      <c r="E998" s="163" t="s">
        <v>1803</v>
      </c>
      <c r="F998" s="163"/>
      <c r="G998" s="181" t="s">
        <v>38</v>
      </c>
      <c r="H998" s="184">
        <v>1</v>
      </c>
      <c r="I998" s="183">
        <v>397.34</v>
      </c>
      <c r="J998" s="183">
        <v>397.34</v>
      </c>
    </row>
    <row r="999" spans="1:10" x14ac:dyDescent="0.25">
      <c r="A999" s="196"/>
      <c r="B999" s="196"/>
      <c r="C999" s="196"/>
      <c r="D999" s="196"/>
      <c r="E999" s="196" t="s">
        <v>1309</v>
      </c>
      <c r="F999" s="197">
        <v>135.66</v>
      </c>
      <c r="G999" s="196" t="s">
        <v>1310</v>
      </c>
      <c r="H999" s="197">
        <v>154.44</v>
      </c>
      <c r="I999" s="196" t="s">
        <v>1311</v>
      </c>
      <c r="J999" s="197">
        <v>290.10000000000002</v>
      </c>
    </row>
    <row r="1000" spans="1:10" x14ac:dyDescent="0.25">
      <c r="A1000" s="196"/>
      <c r="B1000" s="196"/>
      <c r="C1000" s="196"/>
      <c r="D1000" s="196"/>
      <c r="E1000" s="196" t="s">
        <v>1312</v>
      </c>
      <c r="F1000" s="197">
        <v>239.86</v>
      </c>
      <c r="G1000" s="196"/>
      <c r="H1000" s="165" t="s">
        <v>1313</v>
      </c>
      <c r="I1000" s="165"/>
      <c r="J1000" s="197">
        <v>1409.94</v>
      </c>
    </row>
    <row r="1001" spans="1:10" ht="14.4" thickBot="1" x14ac:dyDescent="0.3">
      <c r="A1001" s="191"/>
      <c r="B1001" s="191"/>
      <c r="C1001" s="191"/>
      <c r="D1001" s="191"/>
      <c r="E1001" s="191"/>
      <c r="F1001" s="191"/>
      <c r="G1001" s="191" t="s">
        <v>1314</v>
      </c>
      <c r="H1001" s="193" t="s">
        <v>1315</v>
      </c>
      <c r="I1001" s="191" t="s">
        <v>1316</v>
      </c>
      <c r="J1001" s="192">
        <v>16919.28</v>
      </c>
    </row>
    <row r="1002" spans="1:10" ht="14.4" thickTop="1" x14ac:dyDescent="0.25">
      <c r="A1002" s="179"/>
      <c r="B1002" s="179"/>
      <c r="C1002" s="179"/>
      <c r="D1002" s="179"/>
      <c r="E1002" s="179"/>
      <c r="F1002" s="179"/>
      <c r="G1002" s="179"/>
      <c r="H1002" s="179"/>
      <c r="I1002" s="179"/>
      <c r="J1002" s="179"/>
    </row>
    <row r="1003" spans="1:10" x14ac:dyDescent="0.25">
      <c r="A1003" s="168" t="s">
        <v>298</v>
      </c>
      <c r="B1003" s="170" t="s">
        <v>3</v>
      </c>
      <c r="C1003" s="168" t="s">
        <v>4</v>
      </c>
      <c r="D1003" s="168" t="s">
        <v>5</v>
      </c>
      <c r="E1003" s="161" t="s">
        <v>1291</v>
      </c>
      <c r="F1003" s="161"/>
      <c r="G1003" s="169" t="s">
        <v>6</v>
      </c>
      <c r="H1003" s="170" t="s">
        <v>7</v>
      </c>
      <c r="I1003" s="170" t="s">
        <v>8</v>
      </c>
      <c r="J1003" s="170" t="s">
        <v>10</v>
      </c>
    </row>
    <row r="1004" spans="1:10" x14ac:dyDescent="0.25">
      <c r="A1004" s="174" t="s">
        <v>1292</v>
      </c>
      <c r="B1004" s="176" t="s">
        <v>299</v>
      </c>
      <c r="C1004" s="174" t="s">
        <v>20</v>
      </c>
      <c r="D1004" s="174" t="s">
        <v>300</v>
      </c>
      <c r="E1004" s="162" t="s">
        <v>1293</v>
      </c>
      <c r="F1004" s="162"/>
      <c r="G1004" s="175" t="s">
        <v>38</v>
      </c>
      <c r="H1004" s="178">
        <v>1</v>
      </c>
      <c r="I1004" s="177">
        <v>1183.93</v>
      </c>
      <c r="J1004" s="177">
        <v>1183.93</v>
      </c>
    </row>
    <row r="1005" spans="1:10" ht="26.4" x14ac:dyDescent="0.25">
      <c r="A1005" s="180" t="s">
        <v>1294</v>
      </c>
      <c r="B1005" s="182" t="s">
        <v>1333</v>
      </c>
      <c r="C1005" s="180" t="s">
        <v>36</v>
      </c>
      <c r="D1005" s="180" t="s">
        <v>1334</v>
      </c>
      <c r="E1005" s="163" t="s">
        <v>1297</v>
      </c>
      <c r="F1005" s="163"/>
      <c r="G1005" s="181" t="s">
        <v>1298</v>
      </c>
      <c r="H1005" s="184">
        <v>2.9510000000000001</v>
      </c>
      <c r="I1005" s="183">
        <v>24.84</v>
      </c>
      <c r="J1005" s="183">
        <v>73.3</v>
      </c>
    </row>
    <row r="1006" spans="1:10" ht="26.4" x14ac:dyDescent="0.25">
      <c r="A1006" s="180" t="s">
        <v>1294</v>
      </c>
      <c r="B1006" s="182" t="s">
        <v>1476</v>
      </c>
      <c r="C1006" s="180" t="s">
        <v>36</v>
      </c>
      <c r="D1006" s="180" t="s">
        <v>1477</v>
      </c>
      <c r="E1006" s="163" t="s">
        <v>1297</v>
      </c>
      <c r="F1006" s="163"/>
      <c r="G1006" s="181" t="s">
        <v>1298</v>
      </c>
      <c r="H1006" s="184">
        <v>3.794</v>
      </c>
      <c r="I1006" s="183">
        <v>28.37</v>
      </c>
      <c r="J1006" s="183">
        <v>107.63</v>
      </c>
    </row>
    <row r="1007" spans="1:10" x14ac:dyDescent="0.25">
      <c r="A1007" s="185" t="s">
        <v>1303</v>
      </c>
      <c r="B1007" s="187" t="s">
        <v>1815</v>
      </c>
      <c r="C1007" s="185" t="s">
        <v>1590</v>
      </c>
      <c r="D1007" s="185" t="s">
        <v>1816</v>
      </c>
      <c r="E1007" s="164" t="s">
        <v>1307</v>
      </c>
      <c r="F1007" s="164"/>
      <c r="G1007" s="186" t="s">
        <v>38</v>
      </c>
      <c r="H1007" s="189">
        <v>1</v>
      </c>
      <c r="I1007" s="188">
        <v>469.06</v>
      </c>
      <c r="J1007" s="188">
        <v>469.06</v>
      </c>
    </row>
    <row r="1008" spans="1:10" ht="26.4" x14ac:dyDescent="0.25">
      <c r="A1008" s="185" t="s">
        <v>1303</v>
      </c>
      <c r="B1008" s="187" t="s">
        <v>1664</v>
      </c>
      <c r="C1008" s="185" t="s">
        <v>36</v>
      </c>
      <c r="D1008" s="185" t="s">
        <v>1665</v>
      </c>
      <c r="E1008" s="164" t="s">
        <v>1307</v>
      </c>
      <c r="F1008" s="164"/>
      <c r="G1008" s="186" t="s">
        <v>51</v>
      </c>
      <c r="H1008" s="189">
        <v>1.6E-2</v>
      </c>
      <c r="I1008" s="188">
        <v>151.96</v>
      </c>
      <c r="J1008" s="188">
        <v>2.4300000000000002</v>
      </c>
    </row>
    <row r="1009" spans="1:10" x14ac:dyDescent="0.25">
      <c r="A1009" s="185" t="s">
        <v>1303</v>
      </c>
      <c r="B1009" s="187" t="s">
        <v>1817</v>
      </c>
      <c r="C1009" s="185" t="s">
        <v>1590</v>
      </c>
      <c r="D1009" s="185" t="s">
        <v>1818</v>
      </c>
      <c r="E1009" s="164" t="s">
        <v>1307</v>
      </c>
      <c r="F1009" s="164"/>
      <c r="G1009" s="186" t="s">
        <v>77</v>
      </c>
      <c r="H1009" s="189">
        <v>11.16</v>
      </c>
      <c r="I1009" s="188">
        <v>16.25</v>
      </c>
      <c r="J1009" s="188">
        <v>181.35</v>
      </c>
    </row>
    <row r="1010" spans="1:10" x14ac:dyDescent="0.25">
      <c r="A1010" s="185" t="s">
        <v>1303</v>
      </c>
      <c r="B1010" s="187" t="s">
        <v>1343</v>
      </c>
      <c r="C1010" s="185" t="s">
        <v>36</v>
      </c>
      <c r="D1010" s="185" t="s">
        <v>1344</v>
      </c>
      <c r="E1010" s="164" t="s">
        <v>1307</v>
      </c>
      <c r="F1010" s="164"/>
      <c r="G1010" s="186" t="s">
        <v>93</v>
      </c>
      <c r="H1010" s="189">
        <v>0.11</v>
      </c>
      <c r="I1010" s="188">
        <v>16.22</v>
      </c>
      <c r="J1010" s="188">
        <v>1.78</v>
      </c>
    </row>
    <row r="1011" spans="1:10" x14ac:dyDescent="0.25">
      <c r="A1011" s="185" t="s">
        <v>1303</v>
      </c>
      <c r="B1011" s="187" t="s">
        <v>1819</v>
      </c>
      <c r="C1011" s="185" t="s">
        <v>1590</v>
      </c>
      <c r="D1011" s="185" t="s">
        <v>1820</v>
      </c>
      <c r="E1011" s="164" t="s">
        <v>1307</v>
      </c>
      <c r="F1011" s="164"/>
      <c r="G1011" s="186" t="s">
        <v>77</v>
      </c>
      <c r="H1011" s="189">
        <v>5.75</v>
      </c>
      <c r="I1011" s="188">
        <v>58.18</v>
      </c>
      <c r="J1011" s="188">
        <v>334.53</v>
      </c>
    </row>
    <row r="1012" spans="1:10" x14ac:dyDescent="0.25">
      <c r="A1012" s="185" t="s">
        <v>1303</v>
      </c>
      <c r="B1012" s="187" t="s">
        <v>1729</v>
      </c>
      <c r="C1012" s="185" t="s">
        <v>36</v>
      </c>
      <c r="D1012" s="185" t="s">
        <v>1730</v>
      </c>
      <c r="E1012" s="164" t="s">
        <v>1307</v>
      </c>
      <c r="F1012" s="164"/>
      <c r="G1012" s="186" t="s">
        <v>93</v>
      </c>
      <c r="H1012" s="189">
        <v>6.9119999999999999</v>
      </c>
      <c r="I1012" s="188">
        <v>0.77</v>
      </c>
      <c r="J1012" s="188">
        <v>5.32</v>
      </c>
    </row>
    <row r="1013" spans="1:10" x14ac:dyDescent="0.25">
      <c r="A1013" s="185" t="s">
        <v>1303</v>
      </c>
      <c r="B1013" s="187" t="s">
        <v>1821</v>
      </c>
      <c r="C1013" s="185" t="s">
        <v>1590</v>
      </c>
      <c r="D1013" s="185" t="s">
        <v>1822</v>
      </c>
      <c r="E1013" s="164" t="s">
        <v>1307</v>
      </c>
      <c r="F1013" s="164"/>
      <c r="G1013" s="186" t="s">
        <v>38</v>
      </c>
      <c r="H1013" s="189">
        <v>8</v>
      </c>
      <c r="I1013" s="188">
        <v>1</v>
      </c>
      <c r="J1013" s="188">
        <v>8</v>
      </c>
    </row>
    <row r="1014" spans="1:10" x14ac:dyDescent="0.25">
      <c r="A1014" s="185" t="s">
        <v>1303</v>
      </c>
      <c r="B1014" s="187" t="s">
        <v>1823</v>
      </c>
      <c r="C1014" s="185" t="s">
        <v>36</v>
      </c>
      <c r="D1014" s="185" t="s">
        <v>1824</v>
      </c>
      <c r="E1014" s="164" t="s">
        <v>1307</v>
      </c>
      <c r="F1014" s="164"/>
      <c r="G1014" s="186" t="s">
        <v>93</v>
      </c>
      <c r="H1014" s="189">
        <v>0.03</v>
      </c>
      <c r="I1014" s="188">
        <v>17.97</v>
      </c>
      <c r="J1014" s="188">
        <v>0.53</v>
      </c>
    </row>
    <row r="1015" spans="1:10" x14ac:dyDescent="0.25">
      <c r="A1015" s="196"/>
      <c r="B1015" s="196"/>
      <c r="C1015" s="196"/>
      <c r="D1015" s="196"/>
      <c r="E1015" s="196" t="s">
        <v>1309</v>
      </c>
      <c r="F1015" s="197">
        <v>63.79</v>
      </c>
      <c r="G1015" s="196" t="s">
        <v>1310</v>
      </c>
      <c r="H1015" s="197">
        <v>72.62</v>
      </c>
      <c r="I1015" s="196" t="s">
        <v>1311</v>
      </c>
      <c r="J1015" s="197">
        <v>136.41</v>
      </c>
    </row>
    <row r="1016" spans="1:10" x14ac:dyDescent="0.25">
      <c r="A1016" s="196"/>
      <c r="B1016" s="196"/>
      <c r="C1016" s="196"/>
      <c r="D1016" s="196"/>
      <c r="E1016" s="196" t="s">
        <v>1312</v>
      </c>
      <c r="F1016" s="197">
        <v>242.7</v>
      </c>
      <c r="G1016" s="196"/>
      <c r="H1016" s="165" t="s">
        <v>1313</v>
      </c>
      <c r="I1016" s="165"/>
      <c r="J1016" s="197">
        <v>1426.63</v>
      </c>
    </row>
    <row r="1017" spans="1:10" ht="14.4" thickBot="1" x14ac:dyDescent="0.3">
      <c r="A1017" s="191"/>
      <c r="B1017" s="191"/>
      <c r="C1017" s="191"/>
      <c r="D1017" s="191"/>
      <c r="E1017" s="191"/>
      <c r="F1017" s="191"/>
      <c r="G1017" s="191" t="s">
        <v>1314</v>
      </c>
      <c r="H1017" s="193" t="s">
        <v>1375</v>
      </c>
      <c r="I1017" s="191" t="s">
        <v>1316</v>
      </c>
      <c r="J1017" s="192">
        <v>1426.63</v>
      </c>
    </row>
    <row r="1018" spans="1:10" ht="14.4" thickTop="1" x14ac:dyDescent="0.25">
      <c r="A1018" s="179"/>
      <c r="B1018" s="179"/>
      <c r="C1018" s="179"/>
      <c r="D1018" s="179"/>
      <c r="E1018" s="179"/>
      <c r="F1018" s="179"/>
      <c r="G1018" s="179"/>
      <c r="H1018" s="179"/>
      <c r="I1018" s="179"/>
      <c r="J1018" s="179"/>
    </row>
    <row r="1019" spans="1:10" x14ac:dyDescent="0.25">
      <c r="A1019" s="168" t="s">
        <v>301</v>
      </c>
      <c r="B1019" s="170" t="s">
        <v>3</v>
      </c>
      <c r="C1019" s="168" t="s">
        <v>4</v>
      </c>
      <c r="D1019" s="168" t="s">
        <v>5</v>
      </c>
      <c r="E1019" s="161" t="s">
        <v>1291</v>
      </c>
      <c r="F1019" s="161"/>
      <c r="G1019" s="169" t="s">
        <v>6</v>
      </c>
      <c r="H1019" s="170" t="s">
        <v>7</v>
      </c>
      <c r="I1019" s="170" t="s">
        <v>8</v>
      </c>
      <c r="J1019" s="170" t="s">
        <v>10</v>
      </c>
    </row>
    <row r="1020" spans="1:10" x14ac:dyDescent="0.25">
      <c r="A1020" s="174" t="s">
        <v>1292</v>
      </c>
      <c r="B1020" s="176" t="s">
        <v>302</v>
      </c>
      <c r="C1020" s="174" t="s">
        <v>20</v>
      </c>
      <c r="D1020" s="174" t="s">
        <v>303</v>
      </c>
      <c r="E1020" s="162" t="s">
        <v>1293</v>
      </c>
      <c r="F1020" s="162"/>
      <c r="G1020" s="175" t="s">
        <v>26</v>
      </c>
      <c r="H1020" s="178">
        <v>1</v>
      </c>
      <c r="I1020" s="177">
        <v>475.7</v>
      </c>
      <c r="J1020" s="177">
        <v>475.7</v>
      </c>
    </row>
    <row r="1021" spans="1:10" ht="26.4" x14ac:dyDescent="0.25">
      <c r="A1021" s="180" t="s">
        <v>1294</v>
      </c>
      <c r="B1021" s="182" t="s">
        <v>1476</v>
      </c>
      <c r="C1021" s="180" t="s">
        <v>36</v>
      </c>
      <c r="D1021" s="180" t="s">
        <v>1477</v>
      </c>
      <c r="E1021" s="163" t="s">
        <v>1297</v>
      </c>
      <c r="F1021" s="163"/>
      <c r="G1021" s="181" t="s">
        <v>1298</v>
      </c>
      <c r="H1021" s="184">
        <v>1.5</v>
      </c>
      <c r="I1021" s="183">
        <v>28.37</v>
      </c>
      <c r="J1021" s="183">
        <v>42.55</v>
      </c>
    </row>
    <row r="1022" spans="1:10" ht="39.6" x14ac:dyDescent="0.25">
      <c r="A1022" s="185" t="s">
        <v>1303</v>
      </c>
      <c r="B1022" s="187" t="s">
        <v>1825</v>
      </c>
      <c r="C1022" s="185" t="s">
        <v>1305</v>
      </c>
      <c r="D1022" s="185" t="s">
        <v>1826</v>
      </c>
      <c r="E1022" s="164" t="s">
        <v>1307</v>
      </c>
      <c r="F1022" s="164"/>
      <c r="G1022" s="186" t="s">
        <v>26</v>
      </c>
      <c r="H1022" s="189">
        <v>1</v>
      </c>
      <c r="I1022" s="188">
        <v>433.15</v>
      </c>
      <c r="J1022" s="188">
        <v>433.15</v>
      </c>
    </row>
    <row r="1023" spans="1:10" x14ac:dyDescent="0.25">
      <c r="A1023" s="196"/>
      <c r="B1023" s="196"/>
      <c r="C1023" s="196"/>
      <c r="D1023" s="196"/>
      <c r="E1023" s="196" t="s">
        <v>1309</v>
      </c>
      <c r="F1023" s="197">
        <v>15.26</v>
      </c>
      <c r="G1023" s="196" t="s">
        <v>1310</v>
      </c>
      <c r="H1023" s="197">
        <v>17.39</v>
      </c>
      <c r="I1023" s="196" t="s">
        <v>1311</v>
      </c>
      <c r="J1023" s="197">
        <v>32.65</v>
      </c>
    </row>
    <row r="1024" spans="1:10" x14ac:dyDescent="0.25">
      <c r="A1024" s="196"/>
      <c r="B1024" s="196"/>
      <c r="C1024" s="196"/>
      <c r="D1024" s="196"/>
      <c r="E1024" s="196" t="s">
        <v>1312</v>
      </c>
      <c r="F1024" s="197">
        <v>97.51</v>
      </c>
      <c r="G1024" s="196"/>
      <c r="H1024" s="165" t="s">
        <v>1313</v>
      </c>
      <c r="I1024" s="165"/>
      <c r="J1024" s="197">
        <v>573.21</v>
      </c>
    </row>
    <row r="1025" spans="1:10" ht="14.4" thickBot="1" x14ac:dyDescent="0.3">
      <c r="A1025" s="191"/>
      <c r="B1025" s="191"/>
      <c r="C1025" s="191"/>
      <c r="D1025" s="191"/>
      <c r="E1025" s="191"/>
      <c r="F1025" s="191"/>
      <c r="G1025" s="191" t="s">
        <v>1314</v>
      </c>
      <c r="H1025" s="193" t="s">
        <v>1827</v>
      </c>
      <c r="I1025" s="191" t="s">
        <v>1316</v>
      </c>
      <c r="J1025" s="192">
        <v>10294.85</v>
      </c>
    </row>
    <row r="1026" spans="1:10" ht="14.4" thickTop="1" x14ac:dyDescent="0.25">
      <c r="A1026" s="179"/>
      <c r="B1026" s="179"/>
      <c r="C1026" s="179"/>
      <c r="D1026" s="179"/>
      <c r="E1026" s="179"/>
      <c r="F1026" s="179"/>
      <c r="G1026" s="179"/>
      <c r="H1026" s="179"/>
      <c r="I1026" s="179"/>
      <c r="J1026" s="179"/>
    </row>
    <row r="1027" spans="1:10" x14ac:dyDescent="0.25">
      <c r="A1027" s="168" t="s">
        <v>304</v>
      </c>
      <c r="B1027" s="170" t="s">
        <v>3</v>
      </c>
      <c r="C1027" s="168" t="s">
        <v>4</v>
      </c>
      <c r="D1027" s="168" t="s">
        <v>5</v>
      </c>
      <c r="E1027" s="161" t="s">
        <v>1291</v>
      </c>
      <c r="F1027" s="161"/>
      <c r="G1027" s="169" t="s">
        <v>6</v>
      </c>
      <c r="H1027" s="170" t="s">
        <v>7</v>
      </c>
      <c r="I1027" s="170" t="s">
        <v>8</v>
      </c>
      <c r="J1027" s="170" t="s">
        <v>10</v>
      </c>
    </row>
    <row r="1028" spans="1:10" x14ac:dyDescent="0.25">
      <c r="A1028" s="174" t="s">
        <v>1292</v>
      </c>
      <c r="B1028" s="176" t="s">
        <v>305</v>
      </c>
      <c r="C1028" s="174" t="s">
        <v>20</v>
      </c>
      <c r="D1028" s="174" t="s">
        <v>306</v>
      </c>
      <c r="E1028" s="162" t="s">
        <v>1293</v>
      </c>
      <c r="F1028" s="162"/>
      <c r="G1028" s="175" t="s">
        <v>38</v>
      </c>
      <c r="H1028" s="178">
        <v>1</v>
      </c>
      <c r="I1028" s="177">
        <v>1370.55</v>
      </c>
      <c r="J1028" s="177">
        <v>1370.55</v>
      </c>
    </row>
    <row r="1029" spans="1:10" ht="26.4" x14ac:dyDescent="0.25">
      <c r="A1029" s="180" t="s">
        <v>1294</v>
      </c>
      <c r="B1029" s="182" t="s">
        <v>1333</v>
      </c>
      <c r="C1029" s="180" t="s">
        <v>36</v>
      </c>
      <c r="D1029" s="180" t="s">
        <v>1334</v>
      </c>
      <c r="E1029" s="163" t="s">
        <v>1297</v>
      </c>
      <c r="F1029" s="163"/>
      <c r="G1029" s="181" t="s">
        <v>1298</v>
      </c>
      <c r="H1029" s="184">
        <v>3.6789999999999998</v>
      </c>
      <c r="I1029" s="183">
        <v>24.84</v>
      </c>
      <c r="J1029" s="183">
        <v>91.38</v>
      </c>
    </row>
    <row r="1030" spans="1:10" ht="26.4" x14ac:dyDescent="0.25">
      <c r="A1030" s="180" t="s">
        <v>1294</v>
      </c>
      <c r="B1030" s="182" t="s">
        <v>1476</v>
      </c>
      <c r="C1030" s="180" t="s">
        <v>36</v>
      </c>
      <c r="D1030" s="180" t="s">
        <v>1477</v>
      </c>
      <c r="E1030" s="163" t="s">
        <v>1297</v>
      </c>
      <c r="F1030" s="163"/>
      <c r="G1030" s="181" t="s">
        <v>1298</v>
      </c>
      <c r="H1030" s="184">
        <v>4.8029999999999999</v>
      </c>
      <c r="I1030" s="183">
        <v>28.37</v>
      </c>
      <c r="J1030" s="183">
        <v>136.26</v>
      </c>
    </row>
    <row r="1031" spans="1:10" ht="26.4" x14ac:dyDescent="0.25">
      <c r="A1031" s="185" t="s">
        <v>1303</v>
      </c>
      <c r="B1031" s="187" t="s">
        <v>1828</v>
      </c>
      <c r="C1031" s="185" t="s">
        <v>36</v>
      </c>
      <c r="D1031" s="185" t="s">
        <v>1829</v>
      </c>
      <c r="E1031" s="164" t="s">
        <v>1307</v>
      </c>
      <c r="F1031" s="164"/>
      <c r="G1031" s="186" t="s">
        <v>38</v>
      </c>
      <c r="H1031" s="189">
        <v>2</v>
      </c>
      <c r="I1031" s="188">
        <v>128.25</v>
      </c>
      <c r="J1031" s="188">
        <v>256.5</v>
      </c>
    </row>
    <row r="1032" spans="1:10" x14ac:dyDescent="0.25">
      <c r="A1032" s="185" t="s">
        <v>1303</v>
      </c>
      <c r="B1032" s="187" t="s">
        <v>1817</v>
      </c>
      <c r="C1032" s="185" t="s">
        <v>1590</v>
      </c>
      <c r="D1032" s="185" t="s">
        <v>1818</v>
      </c>
      <c r="E1032" s="164" t="s">
        <v>1307</v>
      </c>
      <c r="F1032" s="164"/>
      <c r="G1032" s="186" t="s">
        <v>77</v>
      </c>
      <c r="H1032" s="189">
        <v>12.54</v>
      </c>
      <c r="I1032" s="188">
        <v>16.25</v>
      </c>
      <c r="J1032" s="188">
        <v>203.77</v>
      </c>
    </row>
    <row r="1033" spans="1:10" x14ac:dyDescent="0.25">
      <c r="A1033" s="185" t="s">
        <v>1303</v>
      </c>
      <c r="B1033" s="187" t="s">
        <v>1821</v>
      </c>
      <c r="C1033" s="185" t="s">
        <v>1590</v>
      </c>
      <c r="D1033" s="185" t="s">
        <v>1822</v>
      </c>
      <c r="E1033" s="164" t="s">
        <v>1307</v>
      </c>
      <c r="F1033" s="164"/>
      <c r="G1033" s="186" t="s">
        <v>38</v>
      </c>
      <c r="H1033" s="189">
        <v>10</v>
      </c>
      <c r="I1033" s="188">
        <v>1</v>
      </c>
      <c r="J1033" s="188">
        <v>10</v>
      </c>
    </row>
    <row r="1034" spans="1:10" x14ac:dyDescent="0.25">
      <c r="A1034" s="185" t="s">
        <v>1303</v>
      </c>
      <c r="B1034" s="187" t="s">
        <v>1343</v>
      </c>
      <c r="C1034" s="185" t="s">
        <v>36</v>
      </c>
      <c r="D1034" s="185" t="s">
        <v>1344</v>
      </c>
      <c r="E1034" s="164" t="s">
        <v>1307</v>
      </c>
      <c r="F1034" s="164"/>
      <c r="G1034" s="186" t="s">
        <v>93</v>
      </c>
      <c r="H1034" s="189">
        <v>0.11</v>
      </c>
      <c r="I1034" s="188">
        <v>16.22</v>
      </c>
      <c r="J1034" s="188">
        <v>1.78</v>
      </c>
    </row>
    <row r="1035" spans="1:10" ht="26.4" x14ac:dyDescent="0.25">
      <c r="A1035" s="185" t="s">
        <v>1303</v>
      </c>
      <c r="B1035" s="187" t="s">
        <v>1664</v>
      </c>
      <c r="C1035" s="185" t="s">
        <v>36</v>
      </c>
      <c r="D1035" s="185" t="s">
        <v>1665</v>
      </c>
      <c r="E1035" s="164" t="s">
        <v>1307</v>
      </c>
      <c r="F1035" s="164"/>
      <c r="G1035" s="186" t="s">
        <v>51</v>
      </c>
      <c r="H1035" s="189">
        <v>1.6E-2</v>
      </c>
      <c r="I1035" s="188">
        <v>151.96</v>
      </c>
      <c r="J1035" s="188">
        <v>2.4300000000000002</v>
      </c>
    </row>
    <row r="1036" spans="1:10" x14ac:dyDescent="0.25">
      <c r="A1036" s="185" t="s">
        <v>1303</v>
      </c>
      <c r="B1036" s="187" t="s">
        <v>1823</v>
      </c>
      <c r="C1036" s="185" t="s">
        <v>36</v>
      </c>
      <c r="D1036" s="185" t="s">
        <v>1824</v>
      </c>
      <c r="E1036" s="164" t="s">
        <v>1307</v>
      </c>
      <c r="F1036" s="164"/>
      <c r="G1036" s="186" t="s">
        <v>93</v>
      </c>
      <c r="H1036" s="189">
        <v>0.03</v>
      </c>
      <c r="I1036" s="188">
        <v>17.97</v>
      </c>
      <c r="J1036" s="188">
        <v>0.53</v>
      </c>
    </row>
    <row r="1037" spans="1:10" x14ac:dyDescent="0.25">
      <c r="A1037" s="185" t="s">
        <v>1303</v>
      </c>
      <c r="B1037" s="187" t="s">
        <v>1819</v>
      </c>
      <c r="C1037" s="185" t="s">
        <v>1590</v>
      </c>
      <c r="D1037" s="185" t="s">
        <v>1820</v>
      </c>
      <c r="E1037" s="164" t="s">
        <v>1307</v>
      </c>
      <c r="F1037" s="164"/>
      <c r="G1037" s="186" t="s">
        <v>77</v>
      </c>
      <c r="H1037" s="189">
        <v>6.27</v>
      </c>
      <c r="I1037" s="188">
        <v>58.18</v>
      </c>
      <c r="J1037" s="188">
        <v>364.78</v>
      </c>
    </row>
    <row r="1038" spans="1:10" x14ac:dyDescent="0.25">
      <c r="A1038" s="185" t="s">
        <v>1303</v>
      </c>
      <c r="B1038" s="187" t="s">
        <v>1830</v>
      </c>
      <c r="C1038" s="185" t="s">
        <v>1590</v>
      </c>
      <c r="D1038" s="185" t="s">
        <v>1831</v>
      </c>
      <c r="E1038" s="164" t="s">
        <v>1307</v>
      </c>
      <c r="F1038" s="164"/>
      <c r="G1038" s="186" t="s">
        <v>38</v>
      </c>
      <c r="H1038" s="189">
        <v>2</v>
      </c>
      <c r="I1038" s="188">
        <v>148.9</v>
      </c>
      <c r="J1038" s="188">
        <v>297.8</v>
      </c>
    </row>
    <row r="1039" spans="1:10" x14ac:dyDescent="0.25">
      <c r="A1039" s="185" t="s">
        <v>1303</v>
      </c>
      <c r="B1039" s="187" t="s">
        <v>1729</v>
      </c>
      <c r="C1039" s="185" t="s">
        <v>36</v>
      </c>
      <c r="D1039" s="185" t="s">
        <v>1730</v>
      </c>
      <c r="E1039" s="164" t="s">
        <v>1307</v>
      </c>
      <c r="F1039" s="164"/>
      <c r="G1039" s="186" t="s">
        <v>93</v>
      </c>
      <c r="H1039" s="189">
        <v>6.9119999999999999</v>
      </c>
      <c r="I1039" s="188">
        <v>0.77</v>
      </c>
      <c r="J1039" s="188">
        <v>5.32</v>
      </c>
    </row>
    <row r="1040" spans="1:10" x14ac:dyDescent="0.25">
      <c r="A1040" s="196"/>
      <c r="B1040" s="196"/>
      <c r="C1040" s="196"/>
      <c r="D1040" s="196"/>
      <c r="E1040" s="196" t="s">
        <v>1309</v>
      </c>
      <c r="F1040" s="197">
        <v>80.27</v>
      </c>
      <c r="G1040" s="196" t="s">
        <v>1310</v>
      </c>
      <c r="H1040" s="197">
        <v>91.39</v>
      </c>
      <c r="I1040" s="196" t="s">
        <v>1311</v>
      </c>
      <c r="J1040" s="197">
        <v>171.66</v>
      </c>
    </row>
    <row r="1041" spans="1:10" x14ac:dyDescent="0.25">
      <c r="A1041" s="196"/>
      <c r="B1041" s="196"/>
      <c r="C1041" s="196"/>
      <c r="D1041" s="196"/>
      <c r="E1041" s="196" t="s">
        <v>1312</v>
      </c>
      <c r="F1041" s="197">
        <v>280.95999999999998</v>
      </c>
      <c r="G1041" s="196"/>
      <c r="H1041" s="165" t="s">
        <v>1313</v>
      </c>
      <c r="I1041" s="165"/>
      <c r="J1041" s="197">
        <v>1651.51</v>
      </c>
    </row>
    <row r="1042" spans="1:10" ht="14.4" thickBot="1" x14ac:dyDescent="0.3">
      <c r="A1042" s="191"/>
      <c r="B1042" s="191"/>
      <c r="C1042" s="191"/>
      <c r="D1042" s="191"/>
      <c r="E1042" s="191"/>
      <c r="F1042" s="191"/>
      <c r="G1042" s="191" t="s">
        <v>1314</v>
      </c>
      <c r="H1042" s="193" t="s">
        <v>1832</v>
      </c>
      <c r="I1042" s="191" t="s">
        <v>1316</v>
      </c>
      <c r="J1042" s="192">
        <v>3303.02</v>
      </c>
    </row>
    <row r="1043" spans="1:10" ht="14.4" thickTop="1" x14ac:dyDescent="0.25">
      <c r="A1043" s="179"/>
      <c r="B1043" s="179"/>
      <c r="C1043" s="179"/>
      <c r="D1043" s="179"/>
      <c r="E1043" s="179"/>
      <c r="F1043" s="179"/>
      <c r="G1043" s="179"/>
      <c r="H1043" s="179"/>
      <c r="I1043" s="179"/>
      <c r="J1043" s="179"/>
    </row>
    <row r="1044" spans="1:10" x14ac:dyDescent="0.25">
      <c r="A1044" s="171" t="s">
        <v>307</v>
      </c>
      <c r="B1044" s="171"/>
      <c r="C1044" s="171"/>
      <c r="D1044" s="171" t="s">
        <v>308</v>
      </c>
      <c r="E1044" s="171"/>
      <c r="F1044" s="160"/>
      <c r="G1044" s="160"/>
      <c r="H1044" s="172"/>
      <c r="I1044" s="171"/>
      <c r="J1044" s="173">
        <v>109611.71</v>
      </c>
    </row>
    <row r="1045" spans="1:10" x14ac:dyDescent="0.25">
      <c r="A1045" s="171" t="s">
        <v>309</v>
      </c>
      <c r="B1045" s="171"/>
      <c r="C1045" s="171"/>
      <c r="D1045" s="171" t="s">
        <v>310</v>
      </c>
      <c r="E1045" s="171"/>
      <c r="F1045" s="160"/>
      <c r="G1045" s="160"/>
      <c r="H1045" s="172"/>
      <c r="I1045" s="171"/>
      <c r="J1045" s="173">
        <v>65500.23</v>
      </c>
    </row>
    <row r="1046" spans="1:10" x14ac:dyDescent="0.25">
      <c r="A1046" s="168" t="s">
        <v>311</v>
      </c>
      <c r="B1046" s="170" t="s">
        <v>3</v>
      </c>
      <c r="C1046" s="168" t="s">
        <v>4</v>
      </c>
      <c r="D1046" s="168" t="s">
        <v>5</v>
      </c>
      <c r="E1046" s="161" t="s">
        <v>1291</v>
      </c>
      <c r="F1046" s="161"/>
      <c r="G1046" s="169" t="s">
        <v>6</v>
      </c>
      <c r="H1046" s="170" t="s">
        <v>7</v>
      </c>
      <c r="I1046" s="170" t="s">
        <v>8</v>
      </c>
      <c r="J1046" s="170" t="s">
        <v>10</v>
      </c>
    </row>
    <row r="1047" spans="1:10" ht="26.4" x14ac:dyDescent="0.25">
      <c r="A1047" s="174" t="s">
        <v>1292</v>
      </c>
      <c r="B1047" s="176" t="s">
        <v>312</v>
      </c>
      <c r="C1047" s="174" t="s">
        <v>20</v>
      </c>
      <c r="D1047" s="174" t="s">
        <v>313</v>
      </c>
      <c r="E1047" s="162" t="s">
        <v>1833</v>
      </c>
      <c r="F1047" s="162"/>
      <c r="G1047" s="175" t="s">
        <v>26</v>
      </c>
      <c r="H1047" s="178">
        <v>1</v>
      </c>
      <c r="I1047" s="177">
        <v>740.32</v>
      </c>
      <c r="J1047" s="177">
        <v>740.32</v>
      </c>
    </row>
    <row r="1048" spans="1:10" ht="26.4" x14ac:dyDescent="0.25">
      <c r="A1048" s="180" t="s">
        <v>1294</v>
      </c>
      <c r="B1048" s="182" t="s">
        <v>1301</v>
      </c>
      <c r="C1048" s="180" t="s">
        <v>36</v>
      </c>
      <c r="D1048" s="180" t="s">
        <v>1302</v>
      </c>
      <c r="E1048" s="163" t="s">
        <v>1297</v>
      </c>
      <c r="F1048" s="163"/>
      <c r="G1048" s="181" t="s">
        <v>1298</v>
      </c>
      <c r="H1048" s="184">
        <v>0.1779</v>
      </c>
      <c r="I1048" s="183">
        <v>24.25</v>
      </c>
      <c r="J1048" s="183">
        <v>4.3099999999999996</v>
      </c>
    </row>
    <row r="1049" spans="1:10" ht="26.4" x14ac:dyDescent="0.25">
      <c r="A1049" s="180" t="s">
        <v>1294</v>
      </c>
      <c r="B1049" s="182" t="s">
        <v>1510</v>
      </c>
      <c r="C1049" s="180" t="s">
        <v>36</v>
      </c>
      <c r="D1049" s="180" t="s">
        <v>1511</v>
      </c>
      <c r="E1049" s="163" t="s">
        <v>1297</v>
      </c>
      <c r="F1049" s="163"/>
      <c r="G1049" s="181" t="s">
        <v>1298</v>
      </c>
      <c r="H1049" s="184">
        <v>0.35630000000000001</v>
      </c>
      <c r="I1049" s="183">
        <v>29.98</v>
      </c>
      <c r="J1049" s="183">
        <v>10.68</v>
      </c>
    </row>
    <row r="1050" spans="1:10" ht="39.6" x14ac:dyDescent="0.25">
      <c r="A1050" s="185" t="s">
        <v>1303</v>
      </c>
      <c r="B1050" s="187" t="s">
        <v>1834</v>
      </c>
      <c r="C1050" s="185" t="s">
        <v>36</v>
      </c>
      <c r="D1050" s="185" t="s">
        <v>1835</v>
      </c>
      <c r="E1050" s="164" t="s">
        <v>1307</v>
      </c>
      <c r="F1050" s="164"/>
      <c r="G1050" s="186" t="s">
        <v>77</v>
      </c>
      <c r="H1050" s="189">
        <v>6.8503999999999996</v>
      </c>
      <c r="I1050" s="188">
        <v>28.48</v>
      </c>
      <c r="J1050" s="188">
        <v>195.09</v>
      </c>
    </row>
    <row r="1051" spans="1:10" ht="26.4" x14ac:dyDescent="0.25">
      <c r="A1051" s="185" t="s">
        <v>1303</v>
      </c>
      <c r="B1051" s="187" t="s">
        <v>1836</v>
      </c>
      <c r="C1051" s="185" t="s">
        <v>36</v>
      </c>
      <c r="D1051" s="185" t="s">
        <v>1837</v>
      </c>
      <c r="E1051" s="164" t="s">
        <v>1307</v>
      </c>
      <c r="F1051" s="164"/>
      <c r="G1051" s="186" t="s">
        <v>26</v>
      </c>
      <c r="H1051" s="189">
        <v>1</v>
      </c>
      <c r="I1051" s="188">
        <v>492.65</v>
      </c>
      <c r="J1051" s="188">
        <v>492.65</v>
      </c>
    </row>
    <row r="1052" spans="1:10" ht="26.4" x14ac:dyDescent="0.25">
      <c r="A1052" s="185" t="s">
        <v>1303</v>
      </c>
      <c r="B1052" s="187" t="s">
        <v>1782</v>
      </c>
      <c r="C1052" s="185" t="s">
        <v>36</v>
      </c>
      <c r="D1052" s="185" t="s">
        <v>1783</v>
      </c>
      <c r="E1052" s="164" t="s">
        <v>1307</v>
      </c>
      <c r="F1052" s="164"/>
      <c r="G1052" s="186" t="s">
        <v>1784</v>
      </c>
      <c r="H1052" s="189">
        <v>0.88290000000000002</v>
      </c>
      <c r="I1052" s="188">
        <v>37.89</v>
      </c>
      <c r="J1052" s="188">
        <v>33.450000000000003</v>
      </c>
    </row>
    <row r="1053" spans="1:10" ht="26.4" x14ac:dyDescent="0.25">
      <c r="A1053" s="185" t="s">
        <v>1303</v>
      </c>
      <c r="B1053" s="187" t="s">
        <v>1838</v>
      </c>
      <c r="C1053" s="185" t="s">
        <v>36</v>
      </c>
      <c r="D1053" s="185" t="s">
        <v>1839</v>
      </c>
      <c r="E1053" s="164" t="s">
        <v>1307</v>
      </c>
      <c r="F1053" s="164"/>
      <c r="G1053" s="186" t="s">
        <v>38</v>
      </c>
      <c r="H1053" s="189">
        <v>4.8166000000000002</v>
      </c>
      <c r="I1053" s="188">
        <v>0.86</v>
      </c>
      <c r="J1053" s="188">
        <v>4.1399999999999997</v>
      </c>
    </row>
    <row r="1054" spans="1:10" x14ac:dyDescent="0.25">
      <c r="A1054" s="196"/>
      <c r="B1054" s="196"/>
      <c r="C1054" s="196"/>
      <c r="D1054" s="196"/>
      <c r="E1054" s="196" t="s">
        <v>1309</v>
      </c>
      <c r="F1054" s="197">
        <v>5.26</v>
      </c>
      <c r="G1054" s="196" t="s">
        <v>1310</v>
      </c>
      <c r="H1054" s="197">
        <v>6</v>
      </c>
      <c r="I1054" s="196" t="s">
        <v>1311</v>
      </c>
      <c r="J1054" s="197">
        <v>11.26</v>
      </c>
    </row>
    <row r="1055" spans="1:10" x14ac:dyDescent="0.25">
      <c r="A1055" s="196"/>
      <c r="B1055" s="196"/>
      <c r="C1055" s="196"/>
      <c r="D1055" s="196"/>
      <c r="E1055" s="196" t="s">
        <v>1312</v>
      </c>
      <c r="F1055" s="197">
        <v>151.76</v>
      </c>
      <c r="G1055" s="196"/>
      <c r="H1055" s="165" t="s">
        <v>1313</v>
      </c>
      <c r="I1055" s="165"/>
      <c r="J1055" s="197">
        <v>892.08</v>
      </c>
    </row>
    <row r="1056" spans="1:10" ht="14.4" thickBot="1" x14ac:dyDescent="0.3">
      <c r="A1056" s="191"/>
      <c r="B1056" s="191"/>
      <c r="C1056" s="191"/>
      <c r="D1056" s="191"/>
      <c r="E1056" s="191"/>
      <c r="F1056" s="191"/>
      <c r="G1056" s="191" t="s">
        <v>1314</v>
      </c>
      <c r="H1056" s="193" t="s">
        <v>1840</v>
      </c>
      <c r="I1056" s="191" t="s">
        <v>1316</v>
      </c>
      <c r="J1056" s="192">
        <v>12551.56</v>
      </c>
    </row>
    <row r="1057" spans="1:10" ht="14.4" thickTop="1" x14ac:dyDescent="0.25">
      <c r="A1057" s="179"/>
      <c r="B1057" s="179"/>
      <c r="C1057" s="179"/>
      <c r="D1057" s="179"/>
      <c r="E1057" s="179"/>
      <c r="F1057" s="179"/>
      <c r="G1057" s="179"/>
      <c r="H1057" s="179"/>
      <c r="I1057" s="179"/>
      <c r="J1057" s="179"/>
    </row>
    <row r="1058" spans="1:10" x14ac:dyDescent="0.25">
      <c r="A1058" s="168" t="s">
        <v>314</v>
      </c>
      <c r="B1058" s="170" t="s">
        <v>3</v>
      </c>
      <c r="C1058" s="168" t="s">
        <v>4</v>
      </c>
      <c r="D1058" s="168" t="s">
        <v>5</v>
      </c>
      <c r="E1058" s="161" t="s">
        <v>1291</v>
      </c>
      <c r="F1058" s="161"/>
      <c r="G1058" s="169" t="s">
        <v>6</v>
      </c>
      <c r="H1058" s="170" t="s">
        <v>7</v>
      </c>
      <c r="I1058" s="170" t="s">
        <v>8</v>
      </c>
      <c r="J1058" s="170" t="s">
        <v>10</v>
      </c>
    </row>
    <row r="1059" spans="1:10" x14ac:dyDescent="0.25">
      <c r="A1059" s="174" t="s">
        <v>1292</v>
      </c>
      <c r="B1059" s="176" t="s">
        <v>315</v>
      </c>
      <c r="C1059" s="174" t="s">
        <v>20</v>
      </c>
      <c r="D1059" s="174" t="s">
        <v>316</v>
      </c>
      <c r="E1059" s="162" t="s">
        <v>1293</v>
      </c>
      <c r="F1059" s="162"/>
      <c r="G1059" s="175" t="s">
        <v>26</v>
      </c>
      <c r="H1059" s="178">
        <v>1</v>
      </c>
      <c r="I1059" s="177">
        <v>1233.78</v>
      </c>
      <c r="J1059" s="177">
        <v>1233.78</v>
      </c>
    </row>
    <row r="1060" spans="1:10" ht="26.4" x14ac:dyDescent="0.25">
      <c r="A1060" s="180" t="s">
        <v>1294</v>
      </c>
      <c r="B1060" s="182" t="s">
        <v>1510</v>
      </c>
      <c r="C1060" s="180" t="s">
        <v>36</v>
      </c>
      <c r="D1060" s="180" t="s">
        <v>1511</v>
      </c>
      <c r="E1060" s="163" t="s">
        <v>1297</v>
      </c>
      <c r="F1060" s="163"/>
      <c r="G1060" s="181" t="s">
        <v>1298</v>
      </c>
      <c r="H1060" s="184">
        <v>3</v>
      </c>
      <c r="I1060" s="183">
        <v>29.98</v>
      </c>
      <c r="J1060" s="183">
        <v>89.94</v>
      </c>
    </row>
    <row r="1061" spans="1:10" ht="26.4" x14ac:dyDescent="0.25">
      <c r="A1061" s="180" t="s">
        <v>1294</v>
      </c>
      <c r="B1061" s="182" t="s">
        <v>1301</v>
      </c>
      <c r="C1061" s="180" t="s">
        <v>36</v>
      </c>
      <c r="D1061" s="180" t="s">
        <v>1302</v>
      </c>
      <c r="E1061" s="163" t="s">
        <v>1297</v>
      </c>
      <c r="F1061" s="163"/>
      <c r="G1061" s="181" t="s">
        <v>1298</v>
      </c>
      <c r="H1061" s="184">
        <v>3</v>
      </c>
      <c r="I1061" s="183">
        <v>24.25</v>
      </c>
      <c r="J1061" s="183">
        <v>72.75</v>
      </c>
    </row>
    <row r="1062" spans="1:10" ht="39.6" x14ac:dyDescent="0.25">
      <c r="A1062" s="185" t="s">
        <v>1303</v>
      </c>
      <c r="B1062" s="187" t="s">
        <v>1841</v>
      </c>
      <c r="C1062" s="185" t="s">
        <v>1305</v>
      </c>
      <c r="D1062" s="185" t="s">
        <v>1842</v>
      </c>
      <c r="E1062" s="164" t="s">
        <v>1307</v>
      </c>
      <c r="F1062" s="164"/>
      <c r="G1062" s="186" t="s">
        <v>26</v>
      </c>
      <c r="H1062" s="189">
        <v>1</v>
      </c>
      <c r="I1062" s="188">
        <v>1068.27</v>
      </c>
      <c r="J1062" s="188">
        <v>1068.27</v>
      </c>
    </row>
    <row r="1063" spans="1:10" ht="26.4" x14ac:dyDescent="0.25">
      <c r="A1063" s="185" t="s">
        <v>1303</v>
      </c>
      <c r="B1063" s="187" t="s">
        <v>1843</v>
      </c>
      <c r="C1063" s="185" t="s">
        <v>36</v>
      </c>
      <c r="D1063" s="185" t="s">
        <v>1844</v>
      </c>
      <c r="E1063" s="164" t="s">
        <v>1307</v>
      </c>
      <c r="F1063" s="164"/>
      <c r="G1063" s="186" t="s">
        <v>51</v>
      </c>
      <c r="H1063" s="189">
        <v>7.1999999999999998E-3</v>
      </c>
      <c r="I1063" s="188">
        <v>150</v>
      </c>
      <c r="J1063" s="188">
        <v>1.08</v>
      </c>
    </row>
    <row r="1064" spans="1:10" x14ac:dyDescent="0.25">
      <c r="A1064" s="185" t="s">
        <v>1303</v>
      </c>
      <c r="B1064" s="187" t="s">
        <v>1666</v>
      </c>
      <c r="C1064" s="185" t="s">
        <v>36</v>
      </c>
      <c r="D1064" s="185" t="s">
        <v>1667</v>
      </c>
      <c r="E1064" s="164" t="s">
        <v>1307</v>
      </c>
      <c r="F1064" s="164"/>
      <c r="G1064" s="186" t="s">
        <v>93</v>
      </c>
      <c r="H1064" s="189">
        <v>2.0299999999999998</v>
      </c>
      <c r="I1064" s="188">
        <v>0.86</v>
      </c>
      <c r="J1064" s="188">
        <v>1.74</v>
      </c>
    </row>
    <row r="1065" spans="1:10" x14ac:dyDescent="0.25">
      <c r="A1065" s="196"/>
      <c r="B1065" s="196"/>
      <c r="C1065" s="196"/>
      <c r="D1065" s="196"/>
      <c r="E1065" s="196" t="s">
        <v>1309</v>
      </c>
      <c r="F1065" s="197">
        <v>56.53</v>
      </c>
      <c r="G1065" s="196" t="s">
        <v>1310</v>
      </c>
      <c r="H1065" s="197">
        <v>64.37</v>
      </c>
      <c r="I1065" s="196" t="s">
        <v>1311</v>
      </c>
      <c r="J1065" s="197">
        <v>120.9</v>
      </c>
    </row>
    <row r="1066" spans="1:10" x14ac:dyDescent="0.25">
      <c r="A1066" s="196"/>
      <c r="B1066" s="196"/>
      <c r="C1066" s="196"/>
      <c r="D1066" s="196"/>
      <c r="E1066" s="196" t="s">
        <v>1312</v>
      </c>
      <c r="F1066" s="197">
        <v>252.92</v>
      </c>
      <c r="G1066" s="196"/>
      <c r="H1066" s="165" t="s">
        <v>1313</v>
      </c>
      <c r="I1066" s="165"/>
      <c r="J1066" s="197">
        <v>1486.7</v>
      </c>
    </row>
    <row r="1067" spans="1:10" ht="14.4" thickBot="1" x14ac:dyDescent="0.3">
      <c r="A1067" s="191"/>
      <c r="B1067" s="191"/>
      <c r="C1067" s="191"/>
      <c r="D1067" s="191"/>
      <c r="E1067" s="191"/>
      <c r="F1067" s="191"/>
      <c r="G1067" s="191" t="s">
        <v>1314</v>
      </c>
      <c r="H1067" s="193" t="s">
        <v>1845</v>
      </c>
      <c r="I1067" s="191" t="s">
        <v>1316</v>
      </c>
      <c r="J1067" s="192">
        <v>10302.83</v>
      </c>
    </row>
    <row r="1068" spans="1:10" ht="14.4" thickTop="1" x14ac:dyDescent="0.25">
      <c r="A1068" s="179"/>
      <c r="B1068" s="179"/>
      <c r="C1068" s="179"/>
      <c r="D1068" s="179"/>
      <c r="E1068" s="179"/>
      <c r="F1068" s="179"/>
      <c r="G1068" s="179"/>
      <c r="H1068" s="179"/>
      <c r="I1068" s="179"/>
      <c r="J1068" s="179"/>
    </row>
    <row r="1069" spans="1:10" x14ac:dyDescent="0.25">
      <c r="A1069" s="168" t="s">
        <v>317</v>
      </c>
      <c r="B1069" s="170" t="s">
        <v>3</v>
      </c>
      <c r="C1069" s="168" t="s">
        <v>4</v>
      </c>
      <c r="D1069" s="168" t="s">
        <v>5</v>
      </c>
      <c r="E1069" s="161" t="s">
        <v>1291</v>
      </c>
      <c r="F1069" s="161"/>
      <c r="G1069" s="169" t="s">
        <v>6</v>
      </c>
      <c r="H1069" s="170" t="s">
        <v>7</v>
      </c>
      <c r="I1069" s="170" t="s">
        <v>8</v>
      </c>
      <c r="J1069" s="170" t="s">
        <v>10</v>
      </c>
    </row>
    <row r="1070" spans="1:10" ht="26.4" x14ac:dyDescent="0.25">
      <c r="A1070" s="174" t="s">
        <v>1292</v>
      </c>
      <c r="B1070" s="176" t="s">
        <v>318</v>
      </c>
      <c r="C1070" s="174" t="s">
        <v>20</v>
      </c>
      <c r="D1070" s="174" t="s">
        <v>319</v>
      </c>
      <c r="E1070" s="162" t="s">
        <v>1293</v>
      </c>
      <c r="F1070" s="162"/>
      <c r="G1070" s="175" t="s">
        <v>26</v>
      </c>
      <c r="H1070" s="178">
        <v>1</v>
      </c>
      <c r="I1070" s="177">
        <v>942.88</v>
      </c>
      <c r="J1070" s="177">
        <v>942.88</v>
      </c>
    </row>
    <row r="1071" spans="1:10" ht="26.4" x14ac:dyDescent="0.25">
      <c r="A1071" s="180" t="s">
        <v>1294</v>
      </c>
      <c r="B1071" s="182" t="s">
        <v>1301</v>
      </c>
      <c r="C1071" s="180" t="s">
        <v>36</v>
      </c>
      <c r="D1071" s="180" t="s">
        <v>1302</v>
      </c>
      <c r="E1071" s="163" t="s">
        <v>1297</v>
      </c>
      <c r="F1071" s="163"/>
      <c r="G1071" s="181" t="s">
        <v>1298</v>
      </c>
      <c r="H1071" s="184">
        <v>3</v>
      </c>
      <c r="I1071" s="183">
        <v>24.25</v>
      </c>
      <c r="J1071" s="183">
        <v>72.75</v>
      </c>
    </row>
    <row r="1072" spans="1:10" ht="26.4" x14ac:dyDescent="0.25">
      <c r="A1072" s="180" t="s">
        <v>1294</v>
      </c>
      <c r="B1072" s="182" t="s">
        <v>1846</v>
      </c>
      <c r="C1072" s="180" t="s">
        <v>36</v>
      </c>
      <c r="D1072" s="180" t="s">
        <v>1847</v>
      </c>
      <c r="E1072" s="163" t="s">
        <v>1297</v>
      </c>
      <c r="F1072" s="163"/>
      <c r="G1072" s="181" t="s">
        <v>1298</v>
      </c>
      <c r="H1072" s="184">
        <v>3</v>
      </c>
      <c r="I1072" s="183">
        <v>29.76</v>
      </c>
      <c r="J1072" s="183">
        <v>89.28</v>
      </c>
    </row>
    <row r="1073" spans="1:10" x14ac:dyDescent="0.25">
      <c r="A1073" s="185" t="s">
        <v>1303</v>
      </c>
      <c r="B1073" s="187" t="s">
        <v>1848</v>
      </c>
      <c r="C1073" s="185" t="s">
        <v>1849</v>
      </c>
      <c r="D1073" s="185" t="s">
        <v>1850</v>
      </c>
      <c r="E1073" s="164" t="s">
        <v>1307</v>
      </c>
      <c r="F1073" s="164"/>
      <c r="G1073" s="186" t="s">
        <v>93</v>
      </c>
      <c r="H1073" s="189">
        <v>23</v>
      </c>
      <c r="I1073" s="188">
        <v>33.950000000000003</v>
      </c>
      <c r="J1073" s="188">
        <v>780.85</v>
      </c>
    </row>
    <row r="1074" spans="1:10" x14ac:dyDescent="0.25">
      <c r="A1074" s="196"/>
      <c r="B1074" s="196"/>
      <c r="C1074" s="196"/>
      <c r="D1074" s="196"/>
      <c r="E1074" s="196" t="s">
        <v>1309</v>
      </c>
      <c r="F1074" s="197">
        <v>56.22</v>
      </c>
      <c r="G1074" s="196" t="s">
        <v>1310</v>
      </c>
      <c r="H1074" s="197">
        <v>64.02</v>
      </c>
      <c r="I1074" s="196" t="s">
        <v>1311</v>
      </c>
      <c r="J1074" s="197">
        <v>120.24</v>
      </c>
    </row>
    <row r="1075" spans="1:10" x14ac:dyDescent="0.25">
      <c r="A1075" s="196"/>
      <c r="B1075" s="196"/>
      <c r="C1075" s="196"/>
      <c r="D1075" s="196"/>
      <c r="E1075" s="196" t="s">
        <v>1312</v>
      </c>
      <c r="F1075" s="197">
        <v>193.29</v>
      </c>
      <c r="G1075" s="196"/>
      <c r="H1075" s="165" t="s">
        <v>1313</v>
      </c>
      <c r="I1075" s="165"/>
      <c r="J1075" s="197">
        <v>1136.17</v>
      </c>
    </row>
    <row r="1076" spans="1:10" ht="14.4" thickBot="1" x14ac:dyDescent="0.3">
      <c r="A1076" s="191"/>
      <c r="B1076" s="191"/>
      <c r="C1076" s="191"/>
      <c r="D1076" s="191"/>
      <c r="E1076" s="191"/>
      <c r="F1076" s="191"/>
      <c r="G1076" s="191" t="s">
        <v>1314</v>
      </c>
      <c r="H1076" s="193" t="s">
        <v>1851</v>
      </c>
      <c r="I1076" s="191" t="s">
        <v>1316</v>
      </c>
      <c r="J1076" s="192">
        <v>20178.37</v>
      </c>
    </row>
    <row r="1077" spans="1:10" ht="14.4" thickTop="1" x14ac:dyDescent="0.25">
      <c r="A1077" s="179"/>
      <c r="B1077" s="179"/>
      <c r="C1077" s="179"/>
      <c r="D1077" s="179"/>
      <c r="E1077" s="179"/>
      <c r="F1077" s="179"/>
      <c r="G1077" s="179"/>
      <c r="H1077" s="179"/>
      <c r="I1077" s="179"/>
      <c r="J1077" s="179"/>
    </row>
    <row r="1078" spans="1:10" x14ac:dyDescent="0.25">
      <c r="A1078" s="168" t="s">
        <v>320</v>
      </c>
      <c r="B1078" s="170" t="s">
        <v>3</v>
      </c>
      <c r="C1078" s="168" t="s">
        <v>4</v>
      </c>
      <c r="D1078" s="168" t="s">
        <v>5</v>
      </c>
      <c r="E1078" s="161" t="s">
        <v>1291</v>
      </c>
      <c r="F1078" s="161"/>
      <c r="G1078" s="169" t="s">
        <v>6</v>
      </c>
      <c r="H1078" s="170" t="s">
        <v>7</v>
      </c>
      <c r="I1078" s="170" t="s">
        <v>8</v>
      </c>
      <c r="J1078" s="170" t="s">
        <v>10</v>
      </c>
    </row>
    <row r="1079" spans="1:10" x14ac:dyDescent="0.25">
      <c r="A1079" s="174" t="s">
        <v>1292</v>
      </c>
      <c r="B1079" s="176" t="s">
        <v>321</v>
      </c>
      <c r="C1079" s="174" t="s">
        <v>20</v>
      </c>
      <c r="D1079" s="174" t="s">
        <v>322</v>
      </c>
      <c r="E1079" s="162" t="s">
        <v>1293</v>
      </c>
      <c r="F1079" s="162"/>
      <c r="G1079" s="175" t="s">
        <v>26</v>
      </c>
      <c r="H1079" s="178">
        <v>1</v>
      </c>
      <c r="I1079" s="177">
        <v>1336.52</v>
      </c>
      <c r="J1079" s="177">
        <v>1336.52</v>
      </c>
    </row>
    <row r="1080" spans="1:10" ht="26.4" x14ac:dyDescent="0.25">
      <c r="A1080" s="180" t="s">
        <v>1294</v>
      </c>
      <c r="B1080" s="182" t="s">
        <v>1301</v>
      </c>
      <c r="C1080" s="180" t="s">
        <v>36</v>
      </c>
      <c r="D1080" s="180" t="s">
        <v>1302</v>
      </c>
      <c r="E1080" s="163" t="s">
        <v>1297</v>
      </c>
      <c r="F1080" s="163"/>
      <c r="G1080" s="181" t="s">
        <v>1298</v>
      </c>
      <c r="H1080" s="184">
        <v>2</v>
      </c>
      <c r="I1080" s="183">
        <v>24.25</v>
      </c>
      <c r="J1080" s="183">
        <v>48.5</v>
      </c>
    </row>
    <row r="1081" spans="1:10" ht="26.4" x14ac:dyDescent="0.25">
      <c r="A1081" s="180" t="s">
        <v>1294</v>
      </c>
      <c r="B1081" s="182" t="s">
        <v>1510</v>
      </c>
      <c r="C1081" s="180" t="s">
        <v>36</v>
      </c>
      <c r="D1081" s="180" t="s">
        <v>1511</v>
      </c>
      <c r="E1081" s="163" t="s">
        <v>1297</v>
      </c>
      <c r="F1081" s="163"/>
      <c r="G1081" s="181" t="s">
        <v>1298</v>
      </c>
      <c r="H1081" s="184">
        <v>1</v>
      </c>
      <c r="I1081" s="183">
        <v>29.98</v>
      </c>
      <c r="J1081" s="183">
        <v>29.98</v>
      </c>
    </row>
    <row r="1082" spans="1:10" x14ac:dyDescent="0.25">
      <c r="A1082" s="185" t="s">
        <v>1303</v>
      </c>
      <c r="B1082" s="187" t="s">
        <v>1666</v>
      </c>
      <c r="C1082" s="185" t="s">
        <v>36</v>
      </c>
      <c r="D1082" s="185" t="s">
        <v>1667</v>
      </c>
      <c r="E1082" s="164" t="s">
        <v>1307</v>
      </c>
      <c r="F1082" s="164"/>
      <c r="G1082" s="186" t="s">
        <v>93</v>
      </c>
      <c r="H1082" s="189">
        <v>2.0299999999999998</v>
      </c>
      <c r="I1082" s="188">
        <v>0.86</v>
      </c>
      <c r="J1082" s="188">
        <v>1.74</v>
      </c>
    </row>
    <row r="1083" spans="1:10" ht="39.6" x14ac:dyDescent="0.25">
      <c r="A1083" s="185" t="s">
        <v>1303</v>
      </c>
      <c r="B1083" s="187" t="s">
        <v>1852</v>
      </c>
      <c r="C1083" s="185" t="s">
        <v>1305</v>
      </c>
      <c r="D1083" s="185" t="s">
        <v>1853</v>
      </c>
      <c r="E1083" s="164" t="s">
        <v>1307</v>
      </c>
      <c r="F1083" s="164"/>
      <c r="G1083" s="186" t="s">
        <v>26</v>
      </c>
      <c r="H1083" s="189">
        <v>1</v>
      </c>
      <c r="I1083" s="188">
        <v>1254.8</v>
      </c>
      <c r="J1083" s="188">
        <v>1254.8</v>
      </c>
    </row>
    <row r="1084" spans="1:10" ht="26.4" x14ac:dyDescent="0.25">
      <c r="A1084" s="185" t="s">
        <v>1303</v>
      </c>
      <c r="B1084" s="187" t="s">
        <v>1843</v>
      </c>
      <c r="C1084" s="185" t="s">
        <v>36</v>
      </c>
      <c r="D1084" s="185" t="s">
        <v>1844</v>
      </c>
      <c r="E1084" s="164" t="s">
        <v>1307</v>
      </c>
      <c r="F1084" s="164"/>
      <c r="G1084" s="186" t="s">
        <v>51</v>
      </c>
      <c r="H1084" s="189">
        <v>0.01</v>
      </c>
      <c r="I1084" s="188">
        <v>150</v>
      </c>
      <c r="J1084" s="188">
        <v>1.5</v>
      </c>
    </row>
    <row r="1085" spans="1:10" x14ac:dyDescent="0.25">
      <c r="A1085" s="196"/>
      <c r="B1085" s="196"/>
      <c r="C1085" s="196"/>
      <c r="D1085" s="196"/>
      <c r="E1085" s="196" t="s">
        <v>1309</v>
      </c>
      <c r="F1085" s="197">
        <v>26.93</v>
      </c>
      <c r="G1085" s="196" t="s">
        <v>1310</v>
      </c>
      <c r="H1085" s="197">
        <v>30.67</v>
      </c>
      <c r="I1085" s="196" t="s">
        <v>1311</v>
      </c>
      <c r="J1085" s="197">
        <v>57.6</v>
      </c>
    </row>
    <row r="1086" spans="1:10" x14ac:dyDescent="0.25">
      <c r="A1086" s="196"/>
      <c r="B1086" s="196"/>
      <c r="C1086" s="196"/>
      <c r="D1086" s="196"/>
      <c r="E1086" s="196" t="s">
        <v>1312</v>
      </c>
      <c r="F1086" s="197">
        <v>273.98</v>
      </c>
      <c r="G1086" s="196"/>
      <c r="H1086" s="165" t="s">
        <v>1313</v>
      </c>
      <c r="I1086" s="165"/>
      <c r="J1086" s="197">
        <v>1610.5</v>
      </c>
    </row>
    <row r="1087" spans="1:10" ht="14.4" thickBot="1" x14ac:dyDescent="0.3">
      <c r="A1087" s="191"/>
      <c r="B1087" s="191"/>
      <c r="C1087" s="191"/>
      <c r="D1087" s="191"/>
      <c r="E1087" s="191"/>
      <c r="F1087" s="191"/>
      <c r="G1087" s="191" t="s">
        <v>1314</v>
      </c>
      <c r="H1087" s="193" t="s">
        <v>1854</v>
      </c>
      <c r="I1087" s="191" t="s">
        <v>1316</v>
      </c>
      <c r="J1087" s="192">
        <v>13012.84</v>
      </c>
    </row>
    <row r="1088" spans="1:10" ht="14.4" thickTop="1" x14ac:dyDescent="0.25">
      <c r="A1088" s="179"/>
      <c r="B1088" s="179"/>
      <c r="C1088" s="179"/>
      <c r="D1088" s="179"/>
      <c r="E1088" s="179"/>
      <c r="F1088" s="179"/>
      <c r="G1088" s="179"/>
      <c r="H1088" s="179"/>
      <c r="I1088" s="179"/>
      <c r="J1088" s="179"/>
    </row>
    <row r="1089" spans="1:10" x14ac:dyDescent="0.25">
      <c r="A1089" s="168" t="s">
        <v>323</v>
      </c>
      <c r="B1089" s="170" t="s">
        <v>3</v>
      </c>
      <c r="C1089" s="168" t="s">
        <v>4</v>
      </c>
      <c r="D1089" s="168" t="s">
        <v>5</v>
      </c>
      <c r="E1089" s="161" t="s">
        <v>1291</v>
      </c>
      <c r="F1089" s="161"/>
      <c r="G1089" s="169" t="s">
        <v>6</v>
      </c>
      <c r="H1089" s="170" t="s">
        <v>7</v>
      </c>
      <c r="I1089" s="170" t="s">
        <v>8</v>
      </c>
      <c r="J1089" s="170" t="s">
        <v>10</v>
      </c>
    </row>
    <row r="1090" spans="1:10" x14ac:dyDescent="0.25">
      <c r="A1090" s="174" t="s">
        <v>1292</v>
      </c>
      <c r="B1090" s="176" t="s">
        <v>324</v>
      </c>
      <c r="C1090" s="174" t="s">
        <v>20</v>
      </c>
      <c r="D1090" s="174" t="s">
        <v>325</v>
      </c>
      <c r="E1090" s="162" t="s">
        <v>1293</v>
      </c>
      <c r="F1090" s="162"/>
      <c r="G1090" s="175" t="s">
        <v>26</v>
      </c>
      <c r="H1090" s="178">
        <v>1</v>
      </c>
      <c r="I1090" s="177">
        <v>1485.3</v>
      </c>
      <c r="J1090" s="177">
        <v>1485.3</v>
      </c>
    </row>
    <row r="1091" spans="1:10" ht="26.4" x14ac:dyDescent="0.25">
      <c r="A1091" s="180" t="s">
        <v>1294</v>
      </c>
      <c r="B1091" s="182" t="s">
        <v>1846</v>
      </c>
      <c r="C1091" s="180" t="s">
        <v>36</v>
      </c>
      <c r="D1091" s="180" t="s">
        <v>1847</v>
      </c>
      <c r="E1091" s="163" t="s">
        <v>1297</v>
      </c>
      <c r="F1091" s="163"/>
      <c r="G1091" s="181" t="s">
        <v>1298</v>
      </c>
      <c r="H1091" s="184">
        <v>15.305999999999999</v>
      </c>
      <c r="I1091" s="183">
        <v>29.76</v>
      </c>
      <c r="J1091" s="183">
        <v>455.5</v>
      </c>
    </row>
    <row r="1092" spans="1:10" ht="26.4" x14ac:dyDescent="0.25">
      <c r="A1092" s="180" t="s">
        <v>1294</v>
      </c>
      <c r="B1092" s="182" t="s">
        <v>1855</v>
      </c>
      <c r="C1092" s="180" t="s">
        <v>36</v>
      </c>
      <c r="D1092" s="180" t="s">
        <v>1856</v>
      </c>
      <c r="E1092" s="163" t="s">
        <v>1297</v>
      </c>
      <c r="F1092" s="163"/>
      <c r="G1092" s="181" t="s">
        <v>1298</v>
      </c>
      <c r="H1092" s="184">
        <v>17.431999999999999</v>
      </c>
      <c r="I1092" s="183">
        <v>25.16</v>
      </c>
      <c r="J1092" s="183">
        <v>438.58</v>
      </c>
    </row>
    <row r="1093" spans="1:10" x14ac:dyDescent="0.25">
      <c r="A1093" s="185" t="s">
        <v>1303</v>
      </c>
      <c r="B1093" s="187" t="s">
        <v>1857</v>
      </c>
      <c r="C1093" s="185" t="s">
        <v>1590</v>
      </c>
      <c r="D1093" s="185" t="s">
        <v>1858</v>
      </c>
      <c r="E1093" s="164" t="s">
        <v>1307</v>
      </c>
      <c r="F1093" s="164"/>
      <c r="G1093" s="186" t="s">
        <v>26</v>
      </c>
      <c r="H1093" s="189">
        <v>1</v>
      </c>
      <c r="I1093" s="188">
        <v>590</v>
      </c>
      <c r="J1093" s="188">
        <v>590</v>
      </c>
    </row>
    <row r="1094" spans="1:10" ht="26.4" x14ac:dyDescent="0.25">
      <c r="A1094" s="185" t="s">
        <v>1303</v>
      </c>
      <c r="B1094" s="187" t="s">
        <v>1664</v>
      </c>
      <c r="C1094" s="185" t="s">
        <v>36</v>
      </c>
      <c r="D1094" s="185" t="s">
        <v>1665</v>
      </c>
      <c r="E1094" s="164" t="s">
        <v>1307</v>
      </c>
      <c r="F1094" s="164"/>
      <c r="G1094" s="186" t="s">
        <v>51</v>
      </c>
      <c r="H1094" s="189">
        <v>2E-3</v>
      </c>
      <c r="I1094" s="188">
        <v>151.96</v>
      </c>
      <c r="J1094" s="188">
        <v>0.3</v>
      </c>
    </row>
    <row r="1095" spans="1:10" x14ac:dyDescent="0.25">
      <c r="A1095" s="185" t="s">
        <v>1303</v>
      </c>
      <c r="B1095" s="187" t="s">
        <v>1729</v>
      </c>
      <c r="C1095" s="185" t="s">
        <v>36</v>
      </c>
      <c r="D1095" s="185" t="s">
        <v>1730</v>
      </c>
      <c r="E1095" s="164" t="s">
        <v>1307</v>
      </c>
      <c r="F1095" s="164"/>
      <c r="G1095" s="186" t="s">
        <v>93</v>
      </c>
      <c r="H1095" s="189">
        <v>1.2</v>
      </c>
      <c r="I1095" s="188">
        <v>0.77</v>
      </c>
      <c r="J1095" s="188">
        <v>0.92</v>
      </c>
    </row>
    <row r="1096" spans="1:10" x14ac:dyDescent="0.25">
      <c r="A1096" s="196"/>
      <c r="B1096" s="196"/>
      <c r="C1096" s="196"/>
      <c r="D1096" s="196"/>
      <c r="E1096" s="196" t="s">
        <v>1309</v>
      </c>
      <c r="F1096" s="197">
        <v>311.25</v>
      </c>
      <c r="G1096" s="196" t="s">
        <v>1310</v>
      </c>
      <c r="H1096" s="197">
        <v>354.33</v>
      </c>
      <c r="I1096" s="196" t="s">
        <v>1311</v>
      </c>
      <c r="J1096" s="197">
        <v>665.58</v>
      </c>
    </row>
    <row r="1097" spans="1:10" x14ac:dyDescent="0.25">
      <c r="A1097" s="196"/>
      <c r="B1097" s="196"/>
      <c r="C1097" s="196"/>
      <c r="D1097" s="196"/>
      <c r="E1097" s="196" t="s">
        <v>1312</v>
      </c>
      <c r="F1097" s="197">
        <v>304.48</v>
      </c>
      <c r="G1097" s="196"/>
      <c r="H1097" s="165" t="s">
        <v>1313</v>
      </c>
      <c r="I1097" s="165"/>
      <c r="J1097" s="197">
        <v>1789.78</v>
      </c>
    </row>
    <row r="1098" spans="1:10" ht="14.4" thickBot="1" x14ac:dyDescent="0.3">
      <c r="A1098" s="191"/>
      <c r="B1098" s="191"/>
      <c r="C1098" s="191"/>
      <c r="D1098" s="191"/>
      <c r="E1098" s="191"/>
      <c r="F1098" s="191"/>
      <c r="G1098" s="191" t="s">
        <v>1314</v>
      </c>
      <c r="H1098" s="193" t="s">
        <v>1859</v>
      </c>
      <c r="I1098" s="191" t="s">
        <v>1316</v>
      </c>
      <c r="J1098" s="192">
        <v>4510.24</v>
      </c>
    </row>
    <row r="1099" spans="1:10" ht="14.4" thickTop="1" x14ac:dyDescent="0.25">
      <c r="A1099" s="179"/>
      <c r="B1099" s="179"/>
      <c r="C1099" s="179"/>
      <c r="D1099" s="179"/>
      <c r="E1099" s="179"/>
      <c r="F1099" s="179"/>
      <c r="G1099" s="179"/>
      <c r="H1099" s="179"/>
      <c r="I1099" s="179"/>
      <c r="J1099" s="179"/>
    </row>
    <row r="1100" spans="1:10" x14ac:dyDescent="0.25">
      <c r="A1100" s="168" t="s">
        <v>326</v>
      </c>
      <c r="B1100" s="170" t="s">
        <v>3</v>
      </c>
      <c r="C1100" s="168" t="s">
        <v>4</v>
      </c>
      <c r="D1100" s="168" t="s">
        <v>5</v>
      </c>
      <c r="E1100" s="161" t="s">
        <v>1291</v>
      </c>
      <c r="F1100" s="161"/>
      <c r="G1100" s="169" t="s">
        <v>6</v>
      </c>
      <c r="H1100" s="170" t="s">
        <v>7</v>
      </c>
      <c r="I1100" s="170" t="s">
        <v>8</v>
      </c>
      <c r="J1100" s="170" t="s">
        <v>10</v>
      </c>
    </row>
    <row r="1101" spans="1:10" ht="39.6" x14ac:dyDescent="0.25">
      <c r="A1101" s="174" t="s">
        <v>1292</v>
      </c>
      <c r="B1101" s="176" t="s">
        <v>327</v>
      </c>
      <c r="C1101" s="174" t="s">
        <v>20</v>
      </c>
      <c r="D1101" s="174" t="s">
        <v>328</v>
      </c>
      <c r="E1101" s="162" t="s">
        <v>1293</v>
      </c>
      <c r="F1101" s="162"/>
      <c r="G1101" s="175" t="s">
        <v>26</v>
      </c>
      <c r="H1101" s="178">
        <v>1</v>
      </c>
      <c r="I1101" s="177">
        <v>418.7</v>
      </c>
      <c r="J1101" s="177">
        <v>418.7</v>
      </c>
    </row>
    <row r="1102" spans="1:10" ht="26.4" x14ac:dyDescent="0.25">
      <c r="A1102" s="180" t="s">
        <v>1294</v>
      </c>
      <c r="B1102" s="182" t="s">
        <v>1301</v>
      </c>
      <c r="C1102" s="180" t="s">
        <v>36</v>
      </c>
      <c r="D1102" s="180" t="s">
        <v>1302</v>
      </c>
      <c r="E1102" s="163" t="s">
        <v>1297</v>
      </c>
      <c r="F1102" s="163"/>
      <c r="G1102" s="181" t="s">
        <v>1298</v>
      </c>
      <c r="H1102" s="184">
        <v>1.5</v>
      </c>
      <c r="I1102" s="183">
        <v>24.25</v>
      </c>
      <c r="J1102" s="183">
        <v>36.369999999999997</v>
      </c>
    </row>
    <row r="1103" spans="1:10" ht="26.4" x14ac:dyDescent="0.25">
      <c r="A1103" s="180" t="s">
        <v>1294</v>
      </c>
      <c r="B1103" s="182" t="s">
        <v>1860</v>
      </c>
      <c r="C1103" s="180" t="s">
        <v>36</v>
      </c>
      <c r="D1103" s="180" t="s">
        <v>1861</v>
      </c>
      <c r="E1103" s="163" t="s">
        <v>1384</v>
      </c>
      <c r="F1103" s="163"/>
      <c r="G1103" s="181" t="s">
        <v>51</v>
      </c>
      <c r="H1103" s="184">
        <v>3.0000000000000001E-3</v>
      </c>
      <c r="I1103" s="183">
        <v>783.66</v>
      </c>
      <c r="J1103" s="183">
        <v>2.35</v>
      </c>
    </row>
    <row r="1104" spans="1:10" ht="26.4" x14ac:dyDescent="0.25">
      <c r="A1104" s="180" t="s">
        <v>1294</v>
      </c>
      <c r="B1104" s="182" t="s">
        <v>1510</v>
      </c>
      <c r="C1104" s="180" t="s">
        <v>36</v>
      </c>
      <c r="D1104" s="180" t="s">
        <v>1511</v>
      </c>
      <c r="E1104" s="163" t="s">
        <v>1297</v>
      </c>
      <c r="F1104" s="163"/>
      <c r="G1104" s="181" t="s">
        <v>1298</v>
      </c>
      <c r="H1104" s="184">
        <v>1</v>
      </c>
      <c r="I1104" s="183">
        <v>29.98</v>
      </c>
      <c r="J1104" s="183">
        <v>29.98</v>
      </c>
    </row>
    <row r="1105" spans="1:10" ht="39.6" x14ac:dyDescent="0.25">
      <c r="A1105" s="185" t="s">
        <v>1303</v>
      </c>
      <c r="B1105" s="187" t="s">
        <v>1862</v>
      </c>
      <c r="C1105" s="185" t="s">
        <v>1642</v>
      </c>
      <c r="D1105" s="185" t="s">
        <v>1863</v>
      </c>
      <c r="E1105" s="164" t="s">
        <v>1307</v>
      </c>
      <c r="F1105" s="164"/>
      <c r="G1105" s="186" t="s">
        <v>26</v>
      </c>
      <c r="H1105" s="189">
        <v>1</v>
      </c>
      <c r="I1105" s="188">
        <v>350</v>
      </c>
      <c r="J1105" s="188">
        <v>350</v>
      </c>
    </row>
    <row r="1106" spans="1:10" x14ac:dyDescent="0.25">
      <c r="A1106" s="196"/>
      <c r="B1106" s="196"/>
      <c r="C1106" s="196"/>
      <c r="D1106" s="196"/>
      <c r="E1106" s="196" t="s">
        <v>1309</v>
      </c>
      <c r="F1106" s="197">
        <v>23.09</v>
      </c>
      <c r="G1106" s="196" t="s">
        <v>1310</v>
      </c>
      <c r="H1106" s="197">
        <v>26.3</v>
      </c>
      <c r="I1106" s="196" t="s">
        <v>1311</v>
      </c>
      <c r="J1106" s="197">
        <v>49.39</v>
      </c>
    </row>
    <row r="1107" spans="1:10" x14ac:dyDescent="0.25">
      <c r="A1107" s="196"/>
      <c r="B1107" s="196"/>
      <c r="C1107" s="196"/>
      <c r="D1107" s="196"/>
      <c r="E1107" s="196" t="s">
        <v>1312</v>
      </c>
      <c r="F1107" s="197">
        <v>85.83</v>
      </c>
      <c r="G1107" s="196"/>
      <c r="H1107" s="165" t="s">
        <v>1313</v>
      </c>
      <c r="I1107" s="165"/>
      <c r="J1107" s="197">
        <v>504.53</v>
      </c>
    </row>
    <row r="1108" spans="1:10" ht="14.4" thickBot="1" x14ac:dyDescent="0.3">
      <c r="A1108" s="191"/>
      <c r="B1108" s="191"/>
      <c r="C1108" s="191"/>
      <c r="D1108" s="191"/>
      <c r="E1108" s="191"/>
      <c r="F1108" s="191"/>
      <c r="G1108" s="191" t="s">
        <v>1314</v>
      </c>
      <c r="H1108" s="193" t="s">
        <v>1864</v>
      </c>
      <c r="I1108" s="191" t="s">
        <v>1316</v>
      </c>
      <c r="J1108" s="192">
        <v>4944.3900000000003</v>
      </c>
    </row>
    <row r="1109" spans="1:10" ht="14.4" thickTop="1" x14ac:dyDescent="0.25">
      <c r="A1109" s="179"/>
      <c r="B1109" s="179"/>
      <c r="C1109" s="179"/>
      <c r="D1109" s="179"/>
      <c r="E1109" s="179"/>
      <c r="F1109" s="179"/>
      <c r="G1109" s="179"/>
      <c r="H1109" s="179"/>
      <c r="I1109" s="179"/>
      <c r="J1109" s="179"/>
    </row>
    <row r="1110" spans="1:10" x14ac:dyDescent="0.25">
      <c r="A1110" s="171" t="s">
        <v>329</v>
      </c>
      <c r="B1110" s="171"/>
      <c r="C1110" s="171"/>
      <c r="D1110" s="171" t="s">
        <v>330</v>
      </c>
      <c r="E1110" s="171"/>
      <c r="F1110" s="160"/>
      <c r="G1110" s="160"/>
      <c r="H1110" s="172"/>
      <c r="I1110" s="171"/>
      <c r="J1110" s="173">
        <v>44111.48</v>
      </c>
    </row>
    <row r="1111" spans="1:10" x14ac:dyDescent="0.25">
      <c r="A1111" s="168" t="s">
        <v>331</v>
      </c>
      <c r="B1111" s="170" t="s">
        <v>3</v>
      </c>
      <c r="C1111" s="168" t="s">
        <v>4</v>
      </c>
      <c r="D1111" s="168" t="s">
        <v>5</v>
      </c>
      <c r="E1111" s="161" t="s">
        <v>1291</v>
      </c>
      <c r="F1111" s="161"/>
      <c r="G1111" s="169" t="s">
        <v>6</v>
      </c>
      <c r="H1111" s="170" t="s">
        <v>7</v>
      </c>
      <c r="I1111" s="170" t="s">
        <v>8</v>
      </c>
      <c r="J1111" s="170" t="s">
        <v>10</v>
      </c>
    </row>
    <row r="1112" spans="1:10" ht="66" x14ac:dyDescent="0.25">
      <c r="A1112" s="174" t="s">
        <v>1292</v>
      </c>
      <c r="B1112" s="176" t="s">
        <v>332</v>
      </c>
      <c r="C1112" s="174" t="s">
        <v>36</v>
      </c>
      <c r="D1112" s="174" t="s">
        <v>333</v>
      </c>
      <c r="E1112" s="162" t="s">
        <v>1865</v>
      </c>
      <c r="F1112" s="162"/>
      <c r="G1112" s="175" t="s">
        <v>26</v>
      </c>
      <c r="H1112" s="178">
        <v>1</v>
      </c>
      <c r="I1112" s="177">
        <v>674.87</v>
      </c>
      <c r="J1112" s="177">
        <v>674.87</v>
      </c>
    </row>
    <row r="1113" spans="1:10" ht="26.4" x14ac:dyDescent="0.25">
      <c r="A1113" s="180" t="s">
        <v>1294</v>
      </c>
      <c r="B1113" s="182" t="s">
        <v>1301</v>
      </c>
      <c r="C1113" s="180" t="s">
        <v>36</v>
      </c>
      <c r="D1113" s="180" t="s">
        <v>1302</v>
      </c>
      <c r="E1113" s="163" t="s">
        <v>1297</v>
      </c>
      <c r="F1113" s="163"/>
      <c r="G1113" s="181" t="s">
        <v>1298</v>
      </c>
      <c r="H1113" s="184">
        <v>0.50520690000000001</v>
      </c>
      <c r="I1113" s="183">
        <v>24.25</v>
      </c>
      <c r="J1113" s="183">
        <v>12.25</v>
      </c>
    </row>
    <row r="1114" spans="1:10" ht="26.4" x14ac:dyDescent="0.25">
      <c r="A1114" s="180" t="s">
        <v>1294</v>
      </c>
      <c r="B1114" s="182" t="s">
        <v>1510</v>
      </c>
      <c r="C1114" s="180" t="s">
        <v>36</v>
      </c>
      <c r="D1114" s="180" t="s">
        <v>1511</v>
      </c>
      <c r="E1114" s="163" t="s">
        <v>1297</v>
      </c>
      <c r="F1114" s="163"/>
      <c r="G1114" s="181" t="s">
        <v>1298</v>
      </c>
      <c r="H1114" s="184">
        <v>1.0104139000000001</v>
      </c>
      <c r="I1114" s="183">
        <v>29.98</v>
      </c>
      <c r="J1114" s="183">
        <v>30.29</v>
      </c>
    </row>
    <row r="1115" spans="1:10" ht="39.6" x14ac:dyDescent="0.25">
      <c r="A1115" s="185" t="s">
        <v>1303</v>
      </c>
      <c r="B1115" s="187" t="s">
        <v>1866</v>
      </c>
      <c r="C1115" s="185" t="s">
        <v>36</v>
      </c>
      <c r="D1115" s="185" t="s">
        <v>1867</v>
      </c>
      <c r="E1115" s="164" t="s">
        <v>1307</v>
      </c>
      <c r="F1115" s="164"/>
      <c r="G1115" s="186" t="s">
        <v>38</v>
      </c>
      <c r="H1115" s="189">
        <v>2.0832999999999999</v>
      </c>
      <c r="I1115" s="188">
        <v>286.08999999999997</v>
      </c>
      <c r="J1115" s="188">
        <v>596.01</v>
      </c>
    </row>
    <row r="1116" spans="1:10" ht="26.4" x14ac:dyDescent="0.25">
      <c r="A1116" s="185" t="s">
        <v>1303</v>
      </c>
      <c r="B1116" s="187" t="s">
        <v>1868</v>
      </c>
      <c r="C1116" s="185" t="s">
        <v>36</v>
      </c>
      <c r="D1116" s="185" t="s">
        <v>1869</v>
      </c>
      <c r="E1116" s="164" t="s">
        <v>1307</v>
      </c>
      <c r="F1116" s="164"/>
      <c r="G1116" s="186" t="s">
        <v>38</v>
      </c>
      <c r="H1116" s="189">
        <v>24.4</v>
      </c>
      <c r="I1116" s="188">
        <v>0.28999999999999998</v>
      </c>
      <c r="J1116" s="188">
        <v>7.07</v>
      </c>
    </row>
    <row r="1117" spans="1:10" x14ac:dyDescent="0.25">
      <c r="A1117" s="185" t="s">
        <v>1303</v>
      </c>
      <c r="B1117" s="187" t="s">
        <v>1870</v>
      </c>
      <c r="C1117" s="185" t="s">
        <v>36</v>
      </c>
      <c r="D1117" s="185" t="s">
        <v>1871</v>
      </c>
      <c r="E1117" s="164" t="s">
        <v>1307</v>
      </c>
      <c r="F1117" s="164"/>
      <c r="G1117" s="186" t="s">
        <v>38</v>
      </c>
      <c r="H1117" s="189">
        <v>1.16875</v>
      </c>
      <c r="I1117" s="188">
        <v>25.03</v>
      </c>
      <c r="J1117" s="188">
        <v>29.25</v>
      </c>
    </row>
    <row r="1118" spans="1:10" x14ac:dyDescent="0.25">
      <c r="A1118" s="196"/>
      <c r="B1118" s="196"/>
      <c r="C1118" s="196"/>
      <c r="D1118" s="196"/>
      <c r="E1118" s="196" t="s">
        <v>1309</v>
      </c>
      <c r="F1118" s="197">
        <v>14.95</v>
      </c>
      <c r="G1118" s="196" t="s">
        <v>1310</v>
      </c>
      <c r="H1118" s="197">
        <v>17.02</v>
      </c>
      <c r="I1118" s="196" t="s">
        <v>1311</v>
      </c>
      <c r="J1118" s="197">
        <v>31.97</v>
      </c>
    </row>
    <row r="1119" spans="1:10" x14ac:dyDescent="0.25">
      <c r="A1119" s="196"/>
      <c r="B1119" s="196"/>
      <c r="C1119" s="196"/>
      <c r="D1119" s="196"/>
      <c r="E1119" s="196" t="s">
        <v>1312</v>
      </c>
      <c r="F1119" s="197">
        <v>138.34</v>
      </c>
      <c r="G1119" s="196"/>
      <c r="H1119" s="165" t="s">
        <v>1313</v>
      </c>
      <c r="I1119" s="165"/>
      <c r="J1119" s="197">
        <v>813.21</v>
      </c>
    </row>
    <row r="1120" spans="1:10" ht="14.4" thickBot="1" x14ac:dyDescent="0.3">
      <c r="A1120" s="191"/>
      <c r="B1120" s="191"/>
      <c r="C1120" s="191"/>
      <c r="D1120" s="191"/>
      <c r="E1120" s="191"/>
      <c r="F1120" s="191"/>
      <c r="G1120" s="191" t="s">
        <v>1314</v>
      </c>
      <c r="H1120" s="193" t="s">
        <v>1872</v>
      </c>
      <c r="I1120" s="191" t="s">
        <v>1316</v>
      </c>
      <c r="J1120" s="192">
        <v>23192.74</v>
      </c>
    </row>
    <row r="1121" spans="1:10" ht="14.4" thickTop="1" x14ac:dyDescent="0.25">
      <c r="A1121" s="179"/>
      <c r="B1121" s="179"/>
      <c r="C1121" s="179"/>
      <c r="D1121" s="179"/>
      <c r="E1121" s="179"/>
      <c r="F1121" s="179"/>
      <c r="G1121" s="179"/>
      <c r="H1121" s="179"/>
      <c r="I1121" s="179"/>
      <c r="J1121" s="179"/>
    </row>
    <row r="1122" spans="1:10" x14ac:dyDescent="0.25">
      <c r="A1122" s="168" t="s">
        <v>334</v>
      </c>
      <c r="B1122" s="170" t="s">
        <v>3</v>
      </c>
      <c r="C1122" s="168" t="s">
        <v>4</v>
      </c>
      <c r="D1122" s="168" t="s">
        <v>5</v>
      </c>
      <c r="E1122" s="161" t="s">
        <v>1291</v>
      </c>
      <c r="F1122" s="161"/>
      <c r="G1122" s="169" t="s">
        <v>6</v>
      </c>
      <c r="H1122" s="170" t="s">
        <v>7</v>
      </c>
      <c r="I1122" s="170" t="s">
        <v>8</v>
      </c>
      <c r="J1122" s="170" t="s">
        <v>10</v>
      </c>
    </row>
    <row r="1123" spans="1:10" ht="79.2" x14ac:dyDescent="0.25">
      <c r="A1123" s="174" t="s">
        <v>1292</v>
      </c>
      <c r="B1123" s="176" t="s">
        <v>335</v>
      </c>
      <c r="C1123" s="174" t="s">
        <v>36</v>
      </c>
      <c r="D1123" s="174" t="s">
        <v>336</v>
      </c>
      <c r="E1123" s="162" t="s">
        <v>1865</v>
      </c>
      <c r="F1123" s="162"/>
      <c r="G1123" s="175" t="s">
        <v>26</v>
      </c>
      <c r="H1123" s="178">
        <v>1</v>
      </c>
      <c r="I1123" s="177">
        <v>396.22</v>
      </c>
      <c r="J1123" s="177">
        <v>396.22</v>
      </c>
    </row>
    <row r="1124" spans="1:10" ht="26.4" x14ac:dyDescent="0.25">
      <c r="A1124" s="180" t="s">
        <v>1294</v>
      </c>
      <c r="B1124" s="182" t="s">
        <v>1510</v>
      </c>
      <c r="C1124" s="180" t="s">
        <v>36</v>
      </c>
      <c r="D1124" s="180" t="s">
        <v>1511</v>
      </c>
      <c r="E1124" s="163" t="s">
        <v>1297</v>
      </c>
      <c r="F1124" s="163"/>
      <c r="G1124" s="181" t="s">
        <v>1298</v>
      </c>
      <c r="H1124" s="184">
        <v>0.31187730000000002</v>
      </c>
      <c r="I1124" s="183">
        <v>29.98</v>
      </c>
      <c r="J1124" s="183">
        <v>9.35</v>
      </c>
    </row>
    <row r="1125" spans="1:10" ht="26.4" x14ac:dyDescent="0.25">
      <c r="A1125" s="180" t="s">
        <v>1294</v>
      </c>
      <c r="B1125" s="182" t="s">
        <v>1301</v>
      </c>
      <c r="C1125" s="180" t="s">
        <v>36</v>
      </c>
      <c r="D1125" s="180" t="s">
        <v>1302</v>
      </c>
      <c r="E1125" s="163" t="s">
        <v>1297</v>
      </c>
      <c r="F1125" s="163"/>
      <c r="G1125" s="181" t="s">
        <v>1298</v>
      </c>
      <c r="H1125" s="184">
        <v>0.15593860000000001</v>
      </c>
      <c r="I1125" s="183">
        <v>24.25</v>
      </c>
      <c r="J1125" s="183">
        <v>3.78</v>
      </c>
    </row>
    <row r="1126" spans="1:10" ht="26.4" x14ac:dyDescent="0.25">
      <c r="A1126" s="185" t="s">
        <v>1303</v>
      </c>
      <c r="B1126" s="187" t="s">
        <v>1868</v>
      </c>
      <c r="C1126" s="185" t="s">
        <v>36</v>
      </c>
      <c r="D1126" s="185" t="s">
        <v>1869</v>
      </c>
      <c r="E1126" s="164" t="s">
        <v>1307</v>
      </c>
      <c r="F1126" s="164"/>
      <c r="G1126" s="186" t="s">
        <v>38</v>
      </c>
      <c r="H1126" s="189">
        <v>7.3</v>
      </c>
      <c r="I1126" s="188">
        <v>0.28999999999999998</v>
      </c>
      <c r="J1126" s="188">
        <v>2.11</v>
      </c>
    </row>
    <row r="1127" spans="1:10" x14ac:dyDescent="0.25">
      <c r="A1127" s="185" t="s">
        <v>1303</v>
      </c>
      <c r="B1127" s="187" t="s">
        <v>1870</v>
      </c>
      <c r="C1127" s="185" t="s">
        <v>36</v>
      </c>
      <c r="D1127" s="185" t="s">
        <v>1871</v>
      </c>
      <c r="E1127" s="164" t="s">
        <v>1307</v>
      </c>
      <c r="F1127" s="164"/>
      <c r="G1127" s="186" t="s">
        <v>38</v>
      </c>
      <c r="H1127" s="189">
        <v>0.60107140000000003</v>
      </c>
      <c r="I1127" s="188">
        <v>25.03</v>
      </c>
      <c r="J1127" s="188">
        <v>15.04</v>
      </c>
    </row>
    <row r="1128" spans="1:10" ht="52.8" x14ac:dyDescent="0.25">
      <c r="A1128" s="185" t="s">
        <v>1303</v>
      </c>
      <c r="B1128" s="187" t="s">
        <v>1873</v>
      </c>
      <c r="C1128" s="185" t="s">
        <v>36</v>
      </c>
      <c r="D1128" s="185" t="s">
        <v>1874</v>
      </c>
      <c r="E1128" s="164" t="s">
        <v>1307</v>
      </c>
      <c r="F1128" s="164"/>
      <c r="G1128" s="186" t="s">
        <v>38</v>
      </c>
      <c r="H1128" s="189">
        <v>0.55600000000000005</v>
      </c>
      <c r="I1128" s="188">
        <v>658.17</v>
      </c>
      <c r="J1128" s="188">
        <v>365.94</v>
      </c>
    </row>
    <row r="1129" spans="1:10" x14ac:dyDescent="0.25">
      <c r="A1129" s="196"/>
      <c r="B1129" s="196"/>
      <c r="C1129" s="196"/>
      <c r="D1129" s="196"/>
      <c r="E1129" s="196" t="s">
        <v>1309</v>
      </c>
      <c r="F1129" s="197">
        <v>4.6100000000000003</v>
      </c>
      <c r="G1129" s="196" t="s">
        <v>1310</v>
      </c>
      <c r="H1129" s="197">
        <v>5.25</v>
      </c>
      <c r="I1129" s="196" t="s">
        <v>1311</v>
      </c>
      <c r="J1129" s="197">
        <v>9.86</v>
      </c>
    </row>
    <row r="1130" spans="1:10" x14ac:dyDescent="0.25">
      <c r="A1130" s="196"/>
      <c r="B1130" s="196"/>
      <c r="C1130" s="196"/>
      <c r="D1130" s="196"/>
      <c r="E1130" s="196" t="s">
        <v>1312</v>
      </c>
      <c r="F1130" s="197">
        <v>81.22</v>
      </c>
      <c r="G1130" s="196"/>
      <c r="H1130" s="165" t="s">
        <v>1313</v>
      </c>
      <c r="I1130" s="165"/>
      <c r="J1130" s="197">
        <v>477.44</v>
      </c>
    </row>
    <row r="1131" spans="1:10" ht="14.4" thickBot="1" x14ac:dyDescent="0.3">
      <c r="A1131" s="191"/>
      <c r="B1131" s="191"/>
      <c r="C1131" s="191"/>
      <c r="D1131" s="191"/>
      <c r="E1131" s="191"/>
      <c r="F1131" s="191"/>
      <c r="G1131" s="191" t="s">
        <v>1314</v>
      </c>
      <c r="H1131" s="193" t="s">
        <v>1875</v>
      </c>
      <c r="I1131" s="191" t="s">
        <v>1316</v>
      </c>
      <c r="J1131" s="192">
        <v>19064.169999999998</v>
      </c>
    </row>
    <row r="1132" spans="1:10" ht="14.4" thickTop="1" x14ac:dyDescent="0.25">
      <c r="A1132" s="179"/>
      <c r="B1132" s="179"/>
      <c r="C1132" s="179"/>
      <c r="D1132" s="179"/>
      <c r="E1132" s="179"/>
      <c r="F1132" s="179"/>
      <c r="G1132" s="179"/>
      <c r="H1132" s="179"/>
      <c r="I1132" s="179"/>
      <c r="J1132" s="179"/>
    </row>
    <row r="1133" spans="1:10" x14ac:dyDescent="0.25">
      <c r="A1133" s="168" t="s">
        <v>337</v>
      </c>
      <c r="B1133" s="170" t="s">
        <v>3</v>
      </c>
      <c r="C1133" s="168" t="s">
        <v>4</v>
      </c>
      <c r="D1133" s="168" t="s">
        <v>5</v>
      </c>
      <c r="E1133" s="161" t="s">
        <v>1291</v>
      </c>
      <c r="F1133" s="161"/>
      <c r="G1133" s="169" t="s">
        <v>6</v>
      </c>
      <c r="H1133" s="170" t="s">
        <v>7</v>
      </c>
      <c r="I1133" s="170" t="s">
        <v>8</v>
      </c>
      <c r="J1133" s="170" t="s">
        <v>10</v>
      </c>
    </row>
    <row r="1134" spans="1:10" ht="66" x14ac:dyDescent="0.25">
      <c r="A1134" s="174" t="s">
        <v>1292</v>
      </c>
      <c r="B1134" s="176" t="s">
        <v>338</v>
      </c>
      <c r="C1134" s="174" t="s">
        <v>36</v>
      </c>
      <c r="D1134" s="174" t="s">
        <v>339</v>
      </c>
      <c r="E1134" s="162" t="s">
        <v>1865</v>
      </c>
      <c r="F1134" s="162"/>
      <c r="G1134" s="175" t="s">
        <v>26</v>
      </c>
      <c r="H1134" s="178">
        <v>1</v>
      </c>
      <c r="I1134" s="177">
        <v>356.27</v>
      </c>
      <c r="J1134" s="177">
        <v>356.27</v>
      </c>
    </row>
    <row r="1135" spans="1:10" ht="26.4" x14ac:dyDescent="0.25">
      <c r="A1135" s="180" t="s">
        <v>1294</v>
      </c>
      <c r="B1135" s="182" t="s">
        <v>1301</v>
      </c>
      <c r="C1135" s="180" t="s">
        <v>36</v>
      </c>
      <c r="D1135" s="180" t="s">
        <v>1302</v>
      </c>
      <c r="E1135" s="163" t="s">
        <v>1297</v>
      </c>
      <c r="F1135" s="163"/>
      <c r="G1135" s="181" t="s">
        <v>1298</v>
      </c>
      <c r="H1135" s="184">
        <v>0.15650900000000001</v>
      </c>
      <c r="I1135" s="183">
        <v>24.25</v>
      </c>
      <c r="J1135" s="183">
        <v>3.79</v>
      </c>
    </row>
    <row r="1136" spans="1:10" ht="26.4" x14ac:dyDescent="0.25">
      <c r="A1136" s="180" t="s">
        <v>1294</v>
      </c>
      <c r="B1136" s="182" t="s">
        <v>1510</v>
      </c>
      <c r="C1136" s="180" t="s">
        <v>36</v>
      </c>
      <c r="D1136" s="180" t="s">
        <v>1511</v>
      </c>
      <c r="E1136" s="163" t="s">
        <v>1297</v>
      </c>
      <c r="F1136" s="163"/>
      <c r="G1136" s="181" t="s">
        <v>1298</v>
      </c>
      <c r="H1136" s="184">
        <v>0.31301800000000002</v>
      </c>
      <c r="I1136" s="183">
        <v>29.98</v>
      </c>
      <c r="J1136" s="183">
        <v>9.3800000000000008</v>
      </c>
    </row>
    <row r="1137" spans="1:10" x14ac:dyDescent="0.25">
      <c r="A1137" s="185" t="s">
        <v>1303</v>
      </c>
      <c r="B1137" s="187" t="s">
        <v>1870</v>
      </c>
      <c r="C1137" s="185" t="s">
        <v>36</v>
      </c>
      <c r="D1137" s="185" t="s">
        <v>1871</v>
      </c>
      <c r="E1137" s="164" t="s">
        <v>1307</v>
      </c>
      <c r="F1137" s="164"/>
      <c r="G1137" s="186" t="s">
        <v>38</v>
      </c>
      <c r="H1137" s="189">
        <v>0.66785709999999998</v>
      </c>
      <c r="I1137" s="188">
        <v>25.03</v>
      </c>
      <c r="J1137" s="188">
        <v>16.71</v>
      </c>
    </row>
    <row r="1138" spans="1:10" ht="39.6" x14ac:dyDescent="0.25">
      <c r="A1138" s="185" t="s">
        <v>1303</v>
      </c>
      <c r="B1138" s="187" t="s">
        <v>1876</v>
      </c>
      <c r="C1138" s="185" t="s">
        <v>36</v>
      </c>
      <c r="D1138" s="185" t="s">
        <v>1877</v>
      </c>
      <c r="E1138" s="164" t="s">
        <v>1307</v>
      </c>
      <c r="F1138" s="164"/>
      <c r="G1138" s="186" t="s">
        <v>38</v>
      </c>
      <c r="H1138" s="189">
        <v>0.83330000000000004</v>
      </c>
      <c r="I1138" s="188">
        <v>388.5</v>
      </c>
      <c r="J1138" s="188">
        <v>323.73</v>
      </c>
    </row>
    <row r="1139" spans="1:10" ht="26.4" x14ac:dyDescent="0.25">
      <c r="A1139" s="185" t="s">
        <v>1303</v>
      </c>
      <c r="B1139" s="187" t="s">
        <v>1868</v>
      </c>
      <c r="C1139" s="185" t="s">
        <v>36</v>
      </c>
      <c r="D1139" s="185" t="s">
        <v>1869</v>
      </c>
      <c r="E1139" s="164" t="s">
        <v>1307</v>
      </c>
      <c r="F1139" s="164"/>
      <c r="G1139" s="186" t="s">
        <v>38</v>
      </c>
      <c r="H1139" s="189">
        <v>9.1999999999999993</v>
      </c>
      <c r="I1139" s="188">
        <v>0.28999999999999998</v>
      </c>
      <c r="J1139" s="188">
        <v>2.66</v>
      </c>
    </row>
    <row r="1140" spans="1:10" x14ac:dyDescent="0.25">
      <c r="A1140" s="196"/>
      <c r="B1140" s="196"/>
      <c r="C1140" s="196"/>
      <c r="D1140" s="196"/>
      <c r="E1140" s="196" t="s">
        <v>1309</v>
      </c>
      <c r="F1140" s="197">
        <v>4.62</v>
      </c>
      <c r="G1140" s="196" t="s">
        <v>1310</v>
      </c>
      <c r="H1140" s="197">
        <v>5.27</v>
      </c>
      <c r="I1140" s="196" t="s">
        <v>1311</v>
      </c>
      <c r="J1140" s="197">
        <v>9.89</v>
      </c>
    </row>
    <row r="1141" spans="1:10" x14ac:dyDescent="0.25">
      <c r="A1141" s="196"/>
      <c r="B1141" s="196"/>
      <c r="C1141" s="196"/>
      <c r="D1141" s="196"/>
      <c r="E1141" s="196" t="s">
        <v>1312</v>
      </c>
      <c r="F1141" s="197">
        <v>73.03</v>
      </c>
      <c r="G1141" s="196"/>
      <c r="H1141" s="165" t="s">
        <v>1313</v>
      </c>
      <c r="I1141" s="165"/>
      <c r="J1141" s="197">
        <v>429.3</v>
      </c>
    </row>
    <row r="1142" spans="1:10" ht="14.4" thickBot="1" x14ac:dyDescent="0.3">
      <c r="A1142" s="191"/>
      <c r="B1142" s="191"/>
      <c r="C1142" s="191"/>
      <c r="D1142" s="191"/>
      <c r="E1142" s="191"/>
      <c r="F1142" s="191"/>
      <c r="G1142" s="191" t="s">
        <v>1314</v>
      </c>
      <c r="H1142" s="193" t="s">
        <v>1878</v>
      </c>
      <c r="I1142" s="191" t="s">
        <v>1316</v>
      </c>
      <c r="J1142" s="192">
        <v>1854.57</v>
      </c>
    </row>
    <row r="1143" spans="1:10" ht="14.4" thickTop="1" x14ac:dyDescent="0.25">
      <c r="A1143" s="179"/>
      <c r="B1143" s="179"/>
      <c r="C1143" s="179"/>
      <c r="D1143" s="179"/>
      <c r="E1143" s="179"/>
      <c r="F1143" s="179"/>
      <c r="G1143" s="179"/>
      <c r="H1143" s="179"/>
      <c r="I1143" s="179"/>
      <c r="J1143" s="179"/>
    </row>
    <row r="1144" spans="1:10" x14ac:dyDescent="0.25">
      <c r="A1144" s="171" t="s">
        <v>340</v>
      </c>
      <c r="B1144" s="171"/>
      <c r="C1144" s="171"/>
      <c r="D1144" s="171" t="s">
        <v>341</v>
      </c>
      <c r="E1144" s="171"/>
      <c r="F1144" s="160"/>
      <c r="G1144" s="160"/>
      <c r="H1144" s="172"/>
      <c r="I1144" s="171"/>
      <c r="J1144" s="173">
        <v>2582.33</v>
      </c>
    </row>
    <row r="1145" spans="1:10" x14ac:dyDescent="0.25">
      <c r="A1145" s="171" t="s">
        <v>342</v>
      </c>
      <c r="B1145" s="171"/>
      <c r="C1145" s="171"/>
      <c r="D1145" s="171" t="s">
        <v>343</v>
      </c>
      <c r="E1145" s="171"/>
      <c r="F1145" s="160"/>
      <c r="G1145" s="160"/>
      <c r="H1145" s="172"/>
      <c r="I1145" s="171"/>
      <c r="J1145" s="173">
        <v>2582.33</v>
      </c>
    </row>
    <row r="1146" spans="1:10" x14ac:dyDescent="0.25">
      <c r="A1146" s="168" t="s">
        <v>344</v>
      </c>
      <c r="B1146" s="170" t="s">
        <v>3</v>
      </c>
      <c r="C1146" s="168" t="s">
        <v>4</v>
      </c>
      <c r="D1146" s="168" t="s">
        <v>5</v>
      </c>
      <c r="E1146" s="161" t="s">
        <v>1291</v>
      </c>
      <c r="F1146" s="161"/>
      <c r="G1146" s="169" t="s">
        <v>6</v>
      </c>
      <c r="H1146" s="170" t="s">
        <v>7</v>
      </c>
      <c r="I1146" s="170" t="s">
        <v>8</v>
      </c>
      <c r="J1146" s="170" t="s">
        <v>10</v>
      </c>
    </row>
    <row r="1147" spans="1:10" ht="52.8" x14ac:dyDescent="0.25">
      <c r="A1147" s="174" t="s">
        <v>1292</v>
      </c>
      <c r="B1147" s="176" t="s">
        <v>345</v>
      </c>
      <c r="C1147" s="174" t="s">
        <v>20</v>
      </c>
      <c r="D1147" s="174" t="s">
        <v>346</v>
      </c>
      <c r="E1147" s="162" t="s">
        <v>1293</v>
      </c>
      <c r="F1147" s="162"/>
      <c r="G1147" s="175" t="s">
        <v>26</v>
      </c>
      <c r="H1147" s="178">
        <v>1</v>
      </c>
      <c r="I1147" s="177">
        <v>680.33</v>
      </c>
      <c r="J1147" s="177">
        <v>680.33</v>
      </c>
    </row>
    <row r="1148" spans="1:10" ht="26.4" x14ac:dyDescent="0.25">
      <c r="A1148" s="180" t="s">
        <v>1294</v>
      </c>
      <c r="B1148" s="182" t="s">
        <v>1301</v>
      </c>
      <c r="C1148" s="180" t="s">
        <v>36</v>
      </c>
      <c r="D1148" s="180" t="s">
        <v>1302</v>
      </c>
      <c r="E1148" s="163" t="s">
        <v>1297</v>
      </c>
      <c r="F1148" s="163"/>
      <c r="G1148" s="181" t="s">
        <v>1298</v>
      </c>
      <c r="H1148" s="184">
        <v>1.9</v>
      </c>
      <c r="I1148" s="183">
        <v>24.25</v>
      </c>
      <c r="J1148" s="183">
        <v>46.07</v>
      </c>
    </row>
    <row r="1149" spans="1:10" ht="26.4" x14ac:dyDescent="0.25">
      <c r="A1149" s="180" t="s">
        <v>1294</v>
      </c>
      <c r="B1149" s="182" t="s">
        <v>1510</v>
      </c>
      <c r="C1149" s="180" t="s">
        <v>36</v>
      </c>
      <c r="D1149" s="180" t="s">
        <v>1511</v>
      </c>
      <c r="E1149" s="163" t="s">
        <v>1297</v>
      </c>
      <c r="F1149" s="163"/>
      <c r="G1149" s="181" t="s">
        <v>1298</v>
      </c>
      <c r="H1149" s="184">
        <v>2.38</v>
      </c>
      <c r="I1149" s="183">
        <v>29.98</v>
      </c>
      <c r="J1149" s="183">
        <v>71.349999999999994</v>
      </c>
    </row>
    <row r="1150" spans="1:10" ht="26.4" x14ac:dyDescent="0.25">
      <c r="A1150" s="185" t="s">
        <v>1303</v>
      </c>
      <c r="B1150" s="187" t="s">
        <v>1512</v>
      </c>
      <c r="C1150" s="185" t="s">
        <v>36</v>
      </c>
      <c r="D1150" s="185" t="s">
        <v>1513</v>
      </c>
      <c r="E1150" s="164" t="s">
        <v>1307</v>
      </c>
      <c r="F1150" s="164"/>
      <c r="G1150" s="186" t="s">
        <v>51</v>
      </c>
      <c r="H1150" s="189">
        <v>0.01</v>
      </c>
      <c r="I1150" s="188">
        <v>108.35</v>
      </c>
      <c r="J1150" s="188">
        <v>1.08</v>
      </c>
    </row>
    <row r="1151" spans="1:10" ht="26.4" x14ac:dyDescent="0.25">
      <c r="A1151" s="185" t="s">
        <v>1303</v>
      </c>
      <c r="B1151" s="187" t="s">
        <v>1843</v>
      </c>
      <c r="C1151" s="185" t="s">
        <v>36</v>
      </c>
      <c r="D1151" s="185" t="s">
        <v>1844</v>
      </c>
      <c r="E1151" s="164" t="s">
        <v>1307</v>
      </c>
      <c r="F1151" s="164"/>
      <c r="G1151" s="186" t="s">
        <v>51</v>
      </c>
      <c r="H1151" s="189">
        <v>0.01</v>
      </c>
      <c r="I1151" s="188">
        <v>150</v>
      </c>
      <c r="J1151" s="188">
        <v>1.5</v>
      </c>
    </row>
    <row r="1152" spans="1:10" x14ac:dyDescent="0.25">
      <c r="A1152" s="185" t="s">
        <v>1303</v>
      </c>
      <c r="B1152" s="187" t="s">
        <v>1666</v>
      </c>
      <c r="C1152" s="185" t="s">
        <v>36</v>
      </c>
      <c r="D1152" s="185" t="s">
        <v>1667</v>
      </c>
      <c r="E1152" s="164" t="s">
        <v>1307</v>
      </c>
      <c r="F1152" s="164"/>
      <c r="G1152" s="186" t="s">
        <v>93</v>
      </c>
      <c r="H1152" s="189">
        <v>4.5999999999999996</v>
      </c>
      <c r="I1152" s="188">
        <v>0.86</v>
      </c>
      <c r="J1152" s="188">
        <v>3.95</v>
      </c>
    </row>
    <row r="1153" spans="1:10" ht="26.4" x14ac:dyDescent="0.25">
      <c r="A1153" s="185" t="s">
        <v>1303</v>
      </c>
      <c r="B1153" s="187" t="s">
        <v>1879</v>
      </c>
      <c r="C1153" s="185" t="s">
        <v>1642</v>
      </c>
      <c r="D1153" s="185" t="s">
        <v>1880</v>
      </c>
      <c r="E1153" s="164" t="s">
        <v>1307</v>
      </c>
      <c r="F1153" s="164"/>
      <c r="G1153" s="186" t="s">
        <v>26</v>
      </c>
      <c r="H1153" s="189">
        <v>1</v>
      </c>
      <c r="I1153" s="188">
        <v>556.38</v>
      </c>
      <c r="J1153" s="188">
        <v>556.38</v>
      </c>
    </row>
    <row r="1154" spans="1:10" x14ac:dyDescent="0.25">
      <c r="A1154" s="196"/>
      <c r="B1154" s="196"/>
      <c r="C1154" s="196"/>
      <c r="D1154" s="196"/>
      <c r="E1154" s="196" t="s">
        <v>1309</v>
      </c>
      <c r="F1154" s="197">
        <v>40.96</v>
      </c>
      <c r="G1154" s="196" t="s">
        <v>1310</v>
      </c>
      <c r="H1154" s="197">
        <v>46.65</v>
      </c>
      <c r="I1154" s="196" t="s">
        <v>1311</v>
      </c>
      <c r="J1154" s="197">
        <v>87.61</v>
      </c>
    </row>
    <row r="1155" spans="1:10" x14ac:dyDescent="0.25">
      <c r="A1155" s="196"/>
      <c r="B1155" s="196"/>
      <c r="C1155" s="196"/>
      <c r="D1155" s="196"/>
      <c r="E1155" s="196" t="s">
        <v>1312</v>
      </c>
      <c r="F1155" s="197">
        <v>139.46</v>
      </c>
      <c r="G1155" s="196"/>
      <c r="H1155" s="165" t="s">
        <v>1313</v>
      </c>
      <c r="I1155" s="165"/>
      <c r="J1155" s="197">
        <v>819.79</v>
      </c>
    </row>
    <row r="1156" spans="1:10" ht="14.4" thickBot="1" x14ac:dyDescent="0.3">
      <c r="A1156" s="191"/>
      <c r="B1156" s="191"/>
      <c r="C1156" s="191"/>
      <c r="D1156" s="191"/>
      <c r="E1156" s="191"/>
      <c r="F1156" s="191"/>
      <c r="G1156" s="191" t="s">
        <v>1314</v>
      </c>
      <c r="H1156" s="193" t="s">
        <v>1881</v>
      </c>
      <c r="I1156" s="191" t="s">
        <v>1316</v>
      </c>
      <c r="J1156" s="192">
        <v>2582.33</v>
      </c>
    </row>
    <row r="1157" spans="1:10" ht="14.4" thickTop="1" x14ac:dyDescent="0.25">
      <c r="A1157" s="179"/>
      <c r="B1157" s="179"/>
      <c r="C1157" s="179"/>
      <c r="D1157" s="179"/>
      <c r="E1157" s="179"/>
      <c r="F1157" s="179"/>
      <c r="G1157" s="179"/>
      <c r="H1157" s="179"/>
      <c r="I1157" s="179"/>
      <c r="J1157" s="179"/>
    </row>
    <row r="1158" spans="1:10" x14ac:dyDescent="0.25">
      <c r="A1158" s="171" t="s">
        <v>347</v>
      </c>
      <c r="B1158" s="171"/>
      <c r="C1158" s="171"/>
      <c r="D1158" s="171" t="s">
        <v>348</v>
      </c>
      <c r="E1158" s="171"/>
      <c r="F1158" s="160"/>
      <c r="G1158" s="160"/>
      <c r="H1158" s="172"/>
      <c r="I1158" s="171"/>
      <c r="J1158" s="173">
        <v>76609.31</v>
      </c>
    </row>
    <row r="1159" spans="1:10" x14ac:dyDescent="0.25">
      <c r="A1159" s="168" t="s">
        <v>349</v>
      </c>
      <c r="B1159" s="170" t="s">
        <v>3</v>
      </c>
      <c r="C1159" s="168" t="s">
        <v>4</v>
      </c>
      <c r="D1159" s="168" t="s">
        <v>5</v>
      </c>
      <c r="E1159" s="161" t="s">
        <v>1291</v>
      </c>
      <c r="F1159" s="161"/>
      <c r="G1159" s="169" t="s">
        <v>6</v>
      </c>
      <c r="H1159" s="170" t="s">
        <v>7</v>
      </c>
      <c r="I1159" s="170" t="s">
        <v>8</v>
      </c>
      <c r="J1159" s="170" t="s">
        <v>10</v>
      </c>
    </row>
    <row r="1160" spans="1:10" ht="26.4" x14ac:dyDescent="0.25">
      <c r="A1160" s="174" t="s">
        <v>1292</v>
      </c>
      <c r="B1160" s="176" t="s">
        <v>350</v>
      </c>
      <c r="C1160" s="174" t="s">
        <v>20</v>
      </c>
      <c r="D1160" s="174" t="s">
        <v>351</v>
      </c>
      <c r="E1160" s="162" t="s">
        <v>1293</v>
      </c>
      <c r="F1160" s="162"/>
      <c r="G1160" s="175" t="s">
        <v>38</v>
      </c>
      <c r="H1160" s="178">
        <v>1</v>
      </c>
      <c r="I1160" s="177">
        <v>590.03</v>
      </c>
      <c r="J1160" s="177">
        <v>590.03</v>
      </c>
    </row>
    <row r="1161" spans="1:10" ht="26.4" x14ac:dyDescent="0.25">
      <c r="A1161" s="180" t="s">
        <v>1294</v>
      </c>
      <c r="B1161" s="182" t="s">
        <v>1855</v>
      </c>
      <c r="C1161" s="180" t="s">
        <v>36</v>
      </c>
      <c r="D1161" s="180" t="s">
        <v>1856</v>
      </c>
      <c r="E1161" s="163" t="s">
        <v>1297</v>
      </c>
      <c r="F1161" s="163"/>
      <c r="G1161" s="181" t="s">
        <v>1298</v>
      </c>
      <c r="H1161" s="184">
        <v>1.5</v>
      </c>
      <c r="I1161" s="183">
        <v>25.16</v>
      </c>
      <c r="J1161" s="183">
        <v>37.74</v>
      </c>
    </row>
    <row r="1162" spans="1:10" ht="26.4" x14ac:dyDescent="0.25">
      <c r="A1162" s="180" t="s">
        <v>1294</v>
      </c>
      <c r="B1162" s="182" t="s">
        <v>1846</v>
      </c>
      <c r="C1162" s="180" t="s">
        <v>36</v>
      </c>
      <c r="D1162" s="180" t="s">
        <v>1847</v>
      </c>
      <c r="E1162" s="163" t="s">
        <v>1297</v>
      </c>
      <c r="F1162" s="163"/>
      <c r="G1162" s="181" t="s">
        <v>1298</v>
      </c>
      <c r="H1162" s="184">
        <v>1.5</v>
      </c>
      <c r="I1162" s="183">
        <v>29.76</v>
      </c>
      <c r="J1162" s="183">
        <v>44.64</v>
      </c>
    </row>
    <row r="1163" spans="1:10" ht="39.6" x14ac:dyDescent="0.25">
      <c r="A1163" s="185" t="s">
        <v>1303</v>
      </c>
      <c r="B1163" s="187" t="s">
        <v>1882</v>
      </c>
      <c r="C1163" s="185" t="s">
        <v>1305</v>
      </c>
      <c r="D1163" s="185" t="s">
        <v>1883</v>
      </c>
      <c r="E1163" s="164" t="s">
        <v>1307</v>
      </c>
      <c r="F1163" s="164"/>
      <c r="G1163" s="186" t="s">
        <v>38</v>
      </c>
      <c r="H1163" s="189">
        <v>1</v>
      </c>
      <c r="I1163" s="188">
        <v>507.65</v>
      </c>
      <c r="J1163" s="188">
        <v>507.65</v>
      </c>
    </row>
    <row r="1164" spans="1:10" x14ac:dyDescent="0.25">
      <c r="A1164" s="196"/>
      <c r="B1164" s="196"/>
      <c r="C1164" s="196"/>
      <c r="D1164" s="196"/>
      <c r="E1164" s="196" t="s">
        <v>1309</v>
      </c>
      <c r="F1164" s="197">
        <v>28.73</v>
      </c>
      <c r="G1164" s="196" t="s">
        <v>1310</v>
      </c>
      <c r="H1164" s="197">
        <v>32.71</v>
      </c>
      <c r="I1164" s="196" t="s">
        <v>1311</v>
      </c>
      <c r="J1164" s="197">
        <v>61.44</v>
      </c>
    </row>
    <row r="1165" spans="1:10" x14ac:dyDescent="0.25">
      <c r="A1165" s="196"/>
      <c r="B1165" s="196"/>
      <c r="C1165" s="196"/>
      <c r="D1165" s="196"/>
      <c r="E1165" s="196" t="s">
        <v>1312</v>
      </c>
      <c r="F1165" s="197">
        <v>120.95</v>
      </c>
      <c r="G1165" s="196"/>
      <c r="H1165" s="165" t="s">
        <v>1313</v>
      </c>
      <c r="I1165" s="165"/>
      <c r="J1165" s="197">
        <v>710.98</v>
      </c>
    </row>
    <row r="1166" spans="1:10" ht="14.4" thickBot="1" x14ac:dyDescent="0.3">
      <c r="A1166" s="191"/>
      <c r="B1166" s="191"/>
      <c r="C1166" s="191"/>
      <c r="D1166" s="191"/>
      <c r="E1166" s="191"/>
      <c r="F1166" s="191"/>
      <c r="G1166" s="191" t="s">
        <v>1314</v>
      </c>
      <c r="H1166" s="193" t="s">
        <v>1884</v>
      </c>
      <c r="I1166" s="191" t="s">
        <v>1316</v>
      </c>
      <c r="J1166" s="192">
        <v>6398.82</v>
      </c>
    </row>
    <row r="1167" spans="1:10" ht="14.4" thickTop="1" x14ac:dyDescent="0.25">
      <c r="A1167" s="179"/>
      <c r="B1167" s="179"/>
      <c r="C1167" s="179"/>
      <c r="D1167" s="179"/>
      <c r="E1167" s="179"/>
      <c r="F1167" s="179"/>
      <c r="G1167" s="179"/>
      <c r="H1167" s="179"/>
      <c r="I1167" s="179"/>
      <c r="J1167" s="179"/>
    </row>
    <row r="1168" spans="1:10" x14ac:dyDescent="0.25">
      <c r="A1168" s="168" t="s">
        <v>352</v>
      </c>
      <c r="B1168" s="170" t="s">
        <v>3</v>
      </c>
      <c r="C1168" s="168" t="s">
        <v>4</v>
      </c>
      <c r="D1168" s="168" t="s">
        <v>5</v>
      </c>
      <c r="E1168" s="161" t="s">
        <v>1291</v>
      </c>
      <c r="F1168" s="161"/>
      <c r="G1168" s="169" t="s">
        <v>6</v>
      </c>
      <c r="H1168" s="170" t="s">
        <v>7</v>
      </c>
      <c r="I1168" s="170" t="s">
        <v>8</v>
      </c>
      <c r="J1168" s="170" t="s">
        <v>10</v>
      </c>
    </row>
    <row r="1169" spans="1:10" ht="26.4" x14ac:dyDescent="0.25">
      <c r="A1169" s="174" t="s">
        <v>1292</v>
      </c>
      <c r="B1169" s="176" t="s">
        <v>353</v>
      </c>
      <c r="C1169" s="174" t="s">
        <v>20</v>
      </c>
      <c r="D1169" s="174" t="s">
        <v>354</v>
      </c>
      <c r="E1169" s="162" t="s">
        <v>1293</v>
      </c>
      <c r="F1169" s="162"/>
      <c r="G1169" s="175" t="s">
        <v>38</v>
      </c>
      <c r="H1169" s="178">
        <v>1</v>
      </c>
      <c r="I1169" s="177">
        <v>114.42</v>
      </c>
      <c r="J1169" s="177">
        <v>114.42</v>
      </c>
    </row>
    <row r="1170" spans="1:10" ht="26.4" x14ac:dyDescent="0.25">
      <c r="A1170" s="180" t="s">
        <v>1294</v>
      </c>
      <c r="B1170" s="182" t="s">
        <v>1510</v>
      </c>
      <c r="C1170" s="180" t="s">
        <v>36</v>
      </c>
      <c r="D1170" s="180" t="s">
        <v>1511</v>
      </c>
      <c r="E1170" s="163" t="s">
        <v>1297</v>
      </c>
      <c r="F1170" s="163"/>
      <c r="G1170" s="181" t="s">
        <v>1298</v>
      </c>
      <c r="H1170" s="184">
        <v>0.3</v>
      </c>
      <c r="I1170" s="183">
        <v>29.98</v>
      </c>
      <c r="J1170" s="183">
        <v>8.99</v>
      </c>
    </row>
    <row r="1171" spans="1:10" x14ac:dyDescent="0.25">
      <c r="A1171" s="185" t="s">
        <v>1303</v>
      </c>
      <c r="B1171" s="187" t="s">
        <v>1885</v>
      </c>
      <c r="C1171" s="185" t="s">
        <v>1642</v>
      </c>
      <c r="D1171" s="185" t="s">
        <v>1886</v>
      </c>
      <c r="E1171" s="164" t="s">
        <v>1307</v>
      </c>
      <c r="F1171" s="164"/>
      <c r="G1171" s="186" t="s">
        <v>771</v>
      </c>
      <c r="H1171" s="189">
        <v>1</v>
      </c>
      <c r="I1171" s="188">
        <v>105.43</v>
      </c>
      <c r="J1171" s="188">
        <v>105.43</v>
      </c>
    </row>
    <row r="1172" spans="1:10" x14ac:dyDescent="0.25">
      <c r="A1172" s="196"/>
      <c r="B1172" s="196"/>
      <c r="C1172" s="196"/>
      <c r="D1172" s="196"/>
      <c r="E1172" s="196" t="s">
        <v>1309</v>
      </c>
      <c r="F1172" s="197">
        <v>3.22</v>
      </c>
      <c r="G1172" s="196" t="s">
        <v>1310</v>
      </c>
      <c r="H1172" s="197">
        <v>3.68</v>
      </c>
      <c r="I1172" s="196" t="s">
        <v>1311</v>
      </c>
      <c r="J1172" s="197">
        <v>6.9</v>
      </c>
    </row>
    <row r="1173" spans="1:10" x14ac:dyDescent="0.25">
      <c r="A1173" s="196"/>
      <c r="B1173" s="196"/>
      <c r="C1173" s="196"/>
      <c r="D1173" s="196"/>
      <c r="E1173" s="196" t="s">
        <v>1312</v>
      </c>
      <c r="F1173" s="197">
        <v>23.45</v>
      </c>
      <c r="G1173" s="196"/>
      <c r="H1173" s="165" t="s">
        <v>1313</v>
      </c>
      <c r="I1173" s="165"/>
      <c r="J1173" s="197">
        <v>137.87</v>
      </c>
    </row>
    <row r="1174" spans="1:10" ht="14.4" thickBot="1" x14ac:dyDescent="0.3">
      <c r="A1174" s="191"/>
      <c r="B1174" s="191"/>
      <c r="C1174" s="191"/>
      <c r="D1174" s="191"/>
      <c r="E1174" s="191"/>
      <c r="F1174" s="191"/>
      <c r="G1174" s="191" t="s">
        <v>1314</v>
      </c>
      <c r="H1174" s="193" t="s">
        <v>1436</v>
      </c>
      <c r="I1174" s="191" t="s">
        <v>1316</v>
      </c>
      <c r="J1174" s="192">
        <v>827.22</v>
      </c>
    </row>
    <row r="1175" spans="1:10" ht="14.4" thickTop="1" x14ac:dyDescent="0.25">
      <c r="A1175" s="179"/>
      <c r="B1175" s="179"/>
      <c r="C1175" s="179"/>
      <c r="D1175" s="179"/>
      <c r="E1175" s="179"/>
      <c r="F1175" s="179"/>
      <c r="G1175" s="179"/>
      <c r="H1175" s="179"/>
      <c r="I1175" s="179"/>
      <c r="J1175" s="179"/>
    </row>
    <row r="1176" spans="1:10" x14ac:dyDescent="0.25">
      <c r="A1176" s="168" t="s">
        <v>355</v>
      </c>
      <c r="B1176" s="170" t="s">
        <v>3</v>
      </c>
      <c r="C1176" s="168" t="s">
        <v>4</v>
      </c>
      <c r="D1176" s="168" t="s">
        <v>5</v>
      </c>
      <c r="E1176" s="161" t="s">
        <v>1291</v>
      </c>
      <c r="F1176" s="161"/>
      <c r="G1176" s="169" t="s">
        <v>6</v>
      </c>
      <c r="H1176" s="170" t="s">
        <v>7</v>
      </c>
      <c r="I1176" s="170" t="s">
        <v>8</v>
      </c>
      <c r="J1176" s="170" t="s">
        <v>10</v>
      </c>
    </row>
    <row r="1177" spans="1:10" x14ac:dyDescent="0.25">
      <c r="A1177" s="174" t="s">
        <v>1292</v>
      </c>
      <c r="B1177" s="176" t="s">
        <v>356</v>
      </c>
      <c r="C1177" s="174" t="s">
        <v>20</v>
      </c>
      <c r="D1177" s="174" t="s">
        <v>357</v>
      </c>
      <c r="E1177" s="162" t="s">
        <v>1293</v>
      </c>
      <c r="F1177" s="162"/>
      <c r="G1177" s="175" t="s">
        <v>77</v>
      </c>
      <c r="H1177" s="178">
        <v>1</v>
      </c>
      <c r="I1177" s="177">
        <v>141.79</v>
      </c>
      <c r="J1177" s="177">
        <v>141.79</v>
      </c>
    </row>
    <row r="1178" spans="1:10" ht="26.4" x14ac:dyDescent="0.25">
      <c r="A1178" s="180" t="s">
        <v>1294</v>
      </c>
      <c r="B1178" s="182" t="s">
        <v>1855</v>
      </c>
      <c r="C1178" s="180" t="s">
        <v>36</v>
      </c>
      <c r="D1178" s="180" t="s">
        <v>1856</v>
      </c>
      <c r="E1178" s="163" t="s">
        <v>1297</v>
      </c>
      <c r="F1178" s="163"/>
      <c r="G1178" s="181" t="s">
        <v>1298</v>
      </c>
      <c r="H1178" s="184">
        <v>1.754</v>
      </c>
      <c r="I1178" s="183">
        <v>25.16</v>
      </c>
      <c r="J1178" s="183">
        <v>44.13</v>
      </c>
    </row>
    <row r="1179" spans="1:10" ht="26.4" x14ac:dyDescent="0.25">
      <c r="A1179" s="180" t="s">
        <v>1294</v>
      </c>
      <c r="B1179" s="182" t="s">
        <v>1846</v>
      </c>
      <c r="C1179" s="180" t="s">
        <v>36</v>
      </c>
      <c r="D1179" s="180" t="s">
        <v>1847</v>
      </c>
      <c r="E1179" s="163" t="s">
        <v>1297</v>
      </c>
      <c r="F1179" s="163"/>
      <c r="G1179" s="181" t="s">
        <v>1298</v>
      </c>
      <c r="H1179" s="184">
        <v>1.754</v>
      </c>
      <c r="I1179" s="183">
        <v>29.76</v>
      </c>
      <c r="J1179" s="183">
        <v>52.19</v>
      </c>
    </row>
    <row r="1180" spans="1:10" ht="26.4" x14ac:dyDescent="0.25">
      <c r="A1180" s="185" t="s">
        <v>1303</v>
      </c>
      <c r="B1180" s="187" t="s">
        <v>1887</v>
      </c>
      <c r="C1180" s="185" t="s">
        <v>1590</v>
      </c>
      <c r="D1180" s="185" t="s">
        <v>1888</v>
      </c>
      <c r="E1180" s="164" t="s">
        <v>1307</v>
      </c>
      <c r="F1180" s="164"/>
      <c r="G1180" s="186" t="s">
        <v>77</v>
      </c>
      <c r="H1180" s="189">
        <v>1.1000000000000001</v>
      </c>
      <c r="I1180" s="188">
        <v>41.34</v>
      </c>
      <c r="J1180" s="188">
        <v>45.47</v>
      </c>
    </row>
    <row r="1181" spans="1:10" x14ac:dyDescent="0.25">
      <c r="A1181" s="196"/>
      <c r="B1181" s="196"/>
      <c r="C1181" s="196"/>
      <c r="D1181" s="196"/>
      <c r="E1181" s="196" t="s">
        <v>1309</v>
      </c>
      <c r="F1181" s="197">
        <v>33.590000000000003</v>
      </c>
      <c r="G1181" s="196" t="s">
        <v>1310</v>
      </c>
      <c r="H1181" s="197">
        <v>38.24</v>
      </c>
      <c r="I1181" s="196" t="s">
        <v>1311</v>
      </c>
      <c r="J1181" s="197">
        <v>71.83</v>
      </c>
    </row>
    <row r="1182" spans="1:10" x14ac:dyDescent="0.25">
      <c r="A1182" s="196"/>
      <c r="B1182" s="196"/>
      <c r="C1182" s="196"/>
      <c r="D1182" s="196"/>
      <c r="E1182" s="196" t="s">
        <v>1312</v>
      </c>
      <c r="F1182" s="197">
        <v>29.06</v>
      </c>
      <c r="G1182" s="196"/>
      <c r="H1182" s="165" t="s">
        <v>1313</v>
      </c>
      <c r="I1182" s="165"/>
      <c r="J1182" s="197">
        <v>170.85</v>
      </c>
    </row>
    <row r="1183" spans="1:10" ht="14.4" thickBot="1" x14ac:dyDescent="0.3">
      <c r="A1183" s="191"/>
      <c r="B1183" s="191"/>
      <c r="C1183" s="191"/>
      <c r="D1183" s="191"/>
      <c r="E1183" s="191"/>
      <c r="F1183" s="191"/>
      <c r="G1183" s="191" t="s">
        <v>1314</v>
      </c>
      <c r="H1183" s="193" t="s">
        <v>1889</v>
      </c>
      <c r="I1183" s="191" t="s">
        <v>1316</v>
      </c>
      <c r="J1183" s="192">
        <v>46392.6</v>
      </c>
    </row>
    <row r="1184" spans="1:10" ht="14.4" thickTop="1" x14ac:dyDescent="0.25">
      <c r="A1184" s="179"/>
      <c r="B1184" s="179"/>
      <c r="C1184" s="179"/>
      <c r="D1184" s="179"/>
      <c r="E1184" s="179"/>
      <c r="F1184" s="179"/>
      <c r="G1184" s="179"/>
      <c r="H1184" s="179"/>
      <c r="I1184" s="179"/>
      <c r="J1184" s="179"/>
    </row>
    <row r="1185" spans="1:10" x14ac:dyDescent="0.25">
      <c r="A1185" s="168" t="s">
        <v>358</v>
      </c>
      <c r="B1185" s="170" t="s">
        <v>3</v>
      </c>
      <c r="C1185" s="168" t="s">
        <v>4</v>
      </c>
      <c r="D1185" s="168" t="s">
        <v>5</v>
      </c>
      <c r="E1185" s="161" t="s">
        <v>1291</v>
      </c>
      <c r="F1185" s="161"/>
      <c r="G1185" s="169" t="s">
        <v>6</v>
      </c>
      <c r="H1185" s="170" t="s">
        <v>7</v>
      </c>
      <c r="I1185" s="170" t="s">
        <v>8</v>
      </c>
      <c r="J1185" s="170" t="s">
        <v>10</v>
      </c>
    </row>
    <row r="1186" spans="1:10" x14ac:dyDescent="0.25">
      <c r="A1186" s="174" t="s">
        <v>1292</v>
      </c>
      <c r="B1186" s="176" t="s">
        <v>359</v>
      </c>
      <c r="C1186" s="174" t="s">
        <v>20</v>
      </c>
      <c r="D1186" s="174" t="s">
        <v>360</v>
      </c>
      <c r="E1186" s="162" t="s">
        <v>1293</v>
      </c>
      <c r="F1186" s="162"/>
      <c r="G1186" s="175" t="s">
        <v>38</v>
      </c>
      <c r="H1186" s="178">
        <v>1</v>
      </c>
      <c r="I1186" s="177">
        <v>1826.89</v>
      </c>
      <c r="J1186" s="177">
        <v>1826.89</v>
      </c>
    </row>
    <row r="1187" spans="1:10" ht="26.4" x14ac:dyDescent="0.25">
      <c r="A1187" s="180" t="s">
        <v>1294</v>
      </c>
      <c r="B1187" s="182" t="s">
        <v>1333</v>
      </c>
      <c r="C1187" s="180" t="s">
        <v>36</v>
      </c>
      <c r="D1187" s="180" t="s">
        <v>1334</v>
      </c>
      <c r="E1187" s="163" t="s">
        <v>1297</v>
      </c>
      <c r="F1187" s="163"/>
      <c r="G1187" s="181" t="s">
        <v>1298</v>
      </c>
      <c r="H1187" s="184">
        <v>0.82499999999999996</v>
      </c>
      <c r="I1187" s="183">
        <v>24.84</v>
      </c>
      <c r="J1187" s="183">
        <v>20.49</v>
      </c>
    </row>
    <row r="1188" spans="1:10" ht="26.4" x14ac:dyDescent="0.25">
      <c r="A1188" s="180" t="s">
        <v>1294</v>
      </c>
      <c r="B1188" s="182" t="s">
        <v>1476</v>
      </c>
      <c r="C1188" s="180" t="s">
        <v>36</v>
      </c>
      <c r="D1188" s="180" t="s">
        <v>1477</v>
      </c>
      <c r="E1188" s="163" t="s">
        <v>1297</v>
      </c>
      <c r="F1188" s="163"/>
      <c r="G1188" s="181" t="s">
        <v>1298</v>
      </c>
      <c r="H1188" s="184">
        <v>0.82499999999999996</v>
      </c>
      <c r="I1188" s="183">
        <v>28.37</v>
      </c>
      <c r="J1188" s="183">
        <v>23.4</v>
      </c>
    </row>
    <row r="1189" spans="1:10" ht="26.4" x14ac:dyDescent="0.25">
      <c r="A1189" s="185" t="s">
        <v>1303</v>
      </c>
      <c r="B1189" s="187" t="s">
        <v>1890</v>
      </c>
      <c r="C1189" s="185" t="s">
        <v>1590</v>
      </c>
      <c r="D1189" s="185" t="s">
        <v>1891</v>
      </c>
      <c r="E1189" s="164" t="s">
        <v>1307</v>
      </c>
      <c r="F1189" s="164"/>
      <c r="G1189" s="186" t="s">
        <v>38</v>
      </c>
      <c r="H1189" s="189">
        <v>1</v>
      </c>
      <c r="I1189" s="188">
        <v>1783</v>
      </c>
      <c r="J1189" s="188">
        <v>1783</v>
      </c>
    </row>
    <row r="1190" spans="1:10" x14ac:dyDescent="0.25">
      <c r="A1190" s="196"/>
      <c r="B1190" s="196"/>
      <c r="C1190" s="196"/>
      <c r="D1190" s="196"/>
      <c r="E1190" s="196" t="s">
        <v>1309</v>
      </c>
      <c r="F1190" s="197">
        <v>15.43</v>
      </c>
      <c r="G1190" s="196" t="s">
        <v>1310</v>
      </c>
      <c r="H1190" s="197">
        <v>17.57</v>
      </c>
      <c r="I1190" s="196" t="s">
        <v>1311</v>
      </c>
      <c r="J1190" s="197">
        <v>33</v>
      </c>
    </row>
    <row r="1191" spans="1:10" x14ac:dyDescent="0.25">
      <c r="A1191" s="196"/>
      <c r="B1191" s="196"/>
      <c r="C1191" s="196"/>
      <c r="D1191" s="196"/>
      <c r="E1191" s="196" t="s">
        <v>1312</v>
      </c>
      <c r="F1191" s="197">
        <v>374.51</v>
      </c>
      <c r="G1191" s="196"/>
      <c r="H1191" s="165" t="s">
        <v>1313</v>
      </c>
      <c r="I1191" s="165"/>
      <c r="J1191" s="197">
        <v>2201.4</v>
      </c>
    </row>
    <row r="1192" spans="1:10" ht="14.4" thickBot="1" x14ac:dyDescent="0.3">
      <c r="A1192" s="191"/>
      <c r="B1192" s="191"/>
      <c r="C1192" s="191"/>
      <c r="D1192" s="191"/>
      <c r="E1192" s="191"/>
      <c r="F1192" s="191"/>
      <c r="G1192" s="191" t="s">
        <v>1314</v>
      </c>
      <c r="H1192" s="193" t="s">
        <v>1892</v>
      </c>
      <c r="I1192" s="191" t="s">
        <v>1316</v>
      </c>
      <c r="J1192" s="192">
        <v>8805.6</v>
      </c>
    </row>
    <row r="1193" spans="1:10" ht="14.4" thickTop="1" x14ac:dyDescent="0.25">
      <c r="A1193" s="179"/>
      <c r="B1193" s="179"/>
      <c r="C1193" s="179"/>
      <c r="D1193" s="179"/>
      <c r="E1193" s="179"/>
      <c r="F1193" s="179"/>
      <c r="G1193" s="179"/>
      <c r="H1193" s="179"/>
      <c r="I1193" s="179"/>
      <c r="J1193" s="179"/>
    </row>
    <row r="1194" spans="1:10" x14ac:dyDescent="0.25">
      <c r="A1194" s="168" t="s">
        <v>361</v>
      </c>
      <c r="B1194" s="170" t="s">
        <v>3</v>
      </c>
      <c r="C1194" s="168" t="s">
        <v>4</v>
      </c>
      <c r="D1194" s="168" t="s">
        <v>5</v>
      </c>
      <c r="E1194" s="161" t="s">
        <v>1291</v>
      </c>
      <c r="F1194" s="161"/>
      <c r="G1194" s="169" t="s">
        <v>6</v>
      </c>
      <c r="H1194" s="170" t="s">
        <v>7</v>
      </c>
      <c r="I1194" s="170" t="s">
        <v>8</v>
      </c>
      <c r="J1194" s="170" t="s">
        <v>10</v>
      </c>
    </row>
    <row r="1195" spans="1:10" ht="26.4" x14ac:dyDescent="0.25">
      <c r="A1195" s="174" t="s">
        <v>1292</v>
      </c>
      <c r="B1195" s="176" t="s">
        <v>362</v>
      </c>
      <c r="C1195" s="174" t="s">
        <v>20</v>
      </c>
      <c r="D1195" s="174" t="s">
        <v>363</v>
      </c>
      <c r="E1195" s="162" t="s">
        <v>1293</v>
      </c>
      <c r="F1195" s="162"/>
      <c r="G1195" s="175" t="s">
        <v>38</v>
      </c>
      <c r="H1195" s="178">
        <v>1</v>
      </c>
      <c r="I1195" s="177">
        <v>317.01</v>
      </c>
      <c r="J1195" s="177">
        <v>317.01</v>
      </c>
    </row>
    <row r="1196" spans="1:10" ht="26.4" x14ac:dyDescent="0.25">
      <c r="A1196" s="180" t="s">
        <v>1294</v>
      </c>
      <c r="B1196" s="182" t="s">
        <v>1333</v>
      </c>
      <c r="C1196" s="180" t="s">
        <v>36</v>
      </c>
      <c r="D1196" s="180" t="s">
        <v>1334</v>
      </c>
      <c r="E1196" s="163" t="s">
        <v>1297</v>
      </c>
      <c r="F1196" s="163"/>
      <c r="G1196" s="181" t="s">
        <v>1298</v>
      </c>
      <c r="H1196" s="184">
        <v>1.5</v>
      </c>
      <c r="I1196" s="183">
        <v>24.84</v>
      </c>
      <c r="J1196" s="183">
        <v>37.26</v>
      </c>
    </row>
    <row r="1197" spans="1:10" ht="26.4" x14ac:dyDescent="0.25">
      <c r="A1197" s="180" t="s">
        <v>1294</v>
      </c>
      <c r="B1197" s="182" t="s">
        <v>1476</v>
      </c>
      <c r="C1197" s="180" t="s">
        <v>36</v>
      </c>
      <c r="D1197" s="180" t="s">
        <v>1477</v>
      </c>
      <c r="E1197" s="163" t="s">
        <v>1297</v>
      </c>
      <c r="F1197" s="163"/>
      <c r="G1197" s="181" t="s">
        <v>1298</v>
      </c>
      <c r="H1197" s="184">
        <v>1.5</v>
      </c>
      <c r="I1197" s="183">
        <v>28.37</v>
      </c>
      <c r="J1197" s="183">
        <v>42.55</v>
      </c>
    </row>
    <row r="1198" spans="1:10" ht="39.6" x14ac:dyDescent="0.25">
      <c r="A1198" s="185" t="s">
        <v>1303</v>
      </c>
      <c r="B1198" s="187" t="s">
        <v>1893</v>
      </c>
      <c r="C1198" s="185" t="s">
        <v>1305</v>
      </c>
      <c r="D1198" s="185" t="s">
        <v>1894</v>
      </c>
      <c r="E1198" s="164" t="s">
        <v>1307</v>
      </c>
      <c r="F1198" s="164"/>
      <c r="G1198" s="186" t="s">
        <v>38</v>
      </c>
      <c r="H1198" s="189">
        <v>1</v>
      </c>
      <c r="I1198" s="188">
        <v>237.2</v>
      </c>
      <c r="J1198" s="188">
        <v>237.2</v>
      </c>
    </row>
    <row r="1199" spans="1:10" x14ac:dyDescent="0.25">
      <c r="A1199" s="196"/>
      <c r="B1199" s="196"/>
      <c r="C1199" s="196"/>
      <c r="D1199" s="196"/>
      <c r="E1199" s="196" t="s">
        <v>1309</v>
      </c>
      <c r="F1199" s="197">
        <v>28.06</v>
      </c>
      <c r="G1199" s="196" t="s">
        <v>1310</v>
      </c>
      <c r="H1199" s="197">
        <v>31.95</v>
      </c>
      <c r="I1199" s="196" t="s">
        <v>1311</v>
      </c>
      <c r="J1199" s="197">
        <v>60.01</v>
      </c>
    </row>
    <row r="1200" spans="1:10" x14ac:dyDescent="0.25">
      <c r="A1200" s="196"/>
      <c r="B1200" s="196"/>
      <c r="C1200" s="196"/>
      <c r="D1200" s="196"/>
      <c r="E1200" s="196" t="s">
        <v>1312</v>
      </c>
      <c r="F1200" s="197">
        <v>64.98</v>
      </c>
      <c r="G1200" s="196"/>
      <c r="H1200" s="165" t="s">
        <v>1313</v>
      </c>
      <c r="I1200" s="165"/>
      <c r="J1200" s="197">
        <v>381.99</v>
      </c>
    </row>
    <row r="1201" spans="1:10" ht="14.4" thickBot="1" x14ac:dyDescent="0.3">
      <c r="A1201" s="191"/>
      <c r="B1201" s="191"/>
      <c r="C1201" s="191"/>
      <c r="D1201" s="191"/>
      <c r="E1201" s="191"/>
      <c r="F1201" s="191"/>
      <c r="G1201" s="191" t="s">
        <v>1314</v>
      </c>
      <c r="H1201" s="193" t="s">
        <v>1895</v>
      </c>
      <c r="I1201" s="191" t="s">
        <v>1316</v>
      </c>
      <c r="J1201" s="192">
        <v>9931.74</v>
      </c>
    </row>
    <row r="1202" spans="1:10" ht="14.4" thickTop="1" x14ac:dyDescent="0.25">
      <c r="A1202" s="179"/>
      <c r="B1202" s="179"/>
      <c r="C1202" s="179"/>
      <c r="D1202" s="179"/>
      <c r="E1202" s="179"/>
      <c r="F1202" s="179"/>
      <c r="G1202" s="179"/>
      <c r="H1202" s="179"/>
      <c r="I1202" s="179"/>
      <c r="J1202" s="179"/>
    </row>
    <row r="1203" spans="1:10" x14ac:dyDescent="0.25">
      <c r="A1203" s="168" t="s">
        <v>364</v>
      </c>
      <c r="B1203" s="170" t="s">
        <v>3</v>
      </c>
      <c r="C1203" s="168" t="s">
        <v>4</v>
      </c>
      <c r="D1203" s="168" t="s">
        <v>5</v>
      </c>
      <c r="E1203" s="161" t="s">
        <v>1291</v>
      </c>
      <c r="F1203" s="161"/>
      <c r="G1203" s="169" t="s">
        <v>6</v>
      </c>
      <c r="H1203" s="170" t="s">
        <v>7</v>
      </c>
      <c r="I1203" s="170" t="s">
        <v>8</v>
      </c>
      <c r="J1203" s="170" t="s">
        <v>10</v>
      </c>
    </row>
    <row r="1204" spans="1:10" ht="26.4" x14ac:dyDescent="0.25">
      <c r="A1204" s="174" t="s">
        <v>1292</v>
      </c>
      <c r="B1204" s="176" t="s">
        <v>365</v>
      </c>
      <c r="C1204" s="174" t="s">
        <v>36</v>
      </c>
      <c r="D1204" s="174" t="s">
        <v>366</v>
      </c>
      <c r="E1204" s="162" t="s">
        <v>1803</v>
      </c>
      <c r="F1204" s="162"/>
      <c r="G1204" s="175" t="s">
        <v>38</v>
      </c>
      <c r="H1204" s="178">
        <v>1</v>
      </c>
      <c r="I1204" s="177">
        <v>71.010000000000005</v>
      </c>
      <c r="J1204" s="177">
        <v>71.010000000000005</v>
      </c>
    </row>
    <row r="1205" spans="1:10" ht="26.4" x14ac:dyDescent="0.25">
      <c r="A1205" s="180" t="s">
        <v>1294</v>
      </c>
      <c r="B1205" s="182" t="s">
        <v>1301</v>
      </c>
      <c r="C1205" s="180" t="s">
        <v>36</v>
      </c>
      <c r="D1205" s="180" t="s">
        <v>1302</v>
      </c>
      <c r="E1205" s="163" t="s">
        <v>1297</v>
      </c>
      <c r="F1205" s="163"/>
      <c r="G1205" s="181" t="s">
        <v>1298</v>
      </c>
      <c r="H1205" s="184">
        <v>0.37557010000000002</v>
      </c>
      <c r="I1205" s="183">
        <v>24.25</v>
      </c>
      <c r="J1205" s="183">
        <v>9.1</v>
      </c>
    </row>
    <row r="1206" spans="1:10" ht="26.4" x14ac:dyDescent="0.25">
      <c r="A1206" s="180" t="s">
        <v>1294</v>
      </c>
      <c r="B1206" s="182" t="s">
        <v>1476</v>
      </c>
      <c r="C1206" s="180" t="s">
        <v>36</v>
      </c>
      <c r="D1206" s="180" t="s">
        <v>1477</v>
      </c>
      <c r="E1206" s="163" t="s">
        <v>1297</v>
      </c>
      <c r="F1206" s="163"/>
      <c r="G1206" s="181" t="s">
        <v>1298</v>
      </c>
      <c r="H1206" s="184">
        <v>1.3289404</v>
      </c>
      <c r="I1206" s="183">
        <v>28.37</v>
      </c>
      <c r="J1206" s="183">
        <v>37.700000000000003</v>
      </c>
    </row>
    <row r="1207" spans="1:10" ht="26.4" x14ac:dyDescent="0.25">
      <c r="A1207" s="185" t="s">
        <v>1303</v>
      </c>
      <c r="B1207" s="187" t="s">
        <v>1341</v>
      </c>
      <c r="C1207" s="185" t="s">
        <v>36</v>
      </c>
      <c r="D1207" s="185" t="s">
        <v>1342</v>
      </c>
      <c r="E1207" s="164" t="s">
        <v>1307</v>
      </c>
      <c r="F1207" s="164"/>
      <c r="G1207" s="186" t="s">
        <v>38</v>
      </c>
      <c r="H1207" s="189">
        <v>1</v>
      </c>
      <c r="I1207" s="188">
        <v>24.21</v>
      </c>
      <c r="J1207" s="188">
        <v>24.21</v>
      </c>
    </row>
    <row r="1208" spans="1:10" x14ac:dyDescent="0.25">
      <c r="A1208" s="196"/>
      <c r="B1208" s="196"/>
      <c r="C1208" s="196"/>
      <c r="D1208" s="196"/>
      <c r="E1208" s="196" t="s">
        <v>1309</v>
      </c>
      <c r="F1208" s="197">
        <v>16.559999999999999</v>
      </c>
      <c r="G1208" s="196" t="s">
        <v>1310</v>
      </c>
      <c r="H1208" s="197">
        <v>18.86</v>
      </c>
      <c r="I1208" s="196" t="s">
        <v>1311</v>
      </c>
      <c r="J1208" s="197">
        <v>35.42</v>
      </c>
    </row>
    <row r="1209" spans="1:10" x14ac:dyDescent="0.25">
      <c r="A1209" s="196"/>
      <c r="B1209" s="196"/>
      <c r="C1209" s="196"/>
      <c r="D1209" s="196"/>
      <c r="E1209" s="196" t="s">
        <v>1312</v>
      </c>
      <c r="F1209" s="197">
        <v>14.55</v>
      </c>
      <c r="G1209" s="196"/>
      <c r="H1209" s="165" t="s">
        <v>1313</v>
      </c>
      <c r="I1209" s="165"/>
      <c r="J1209" s="197">
        <v>85.56</v>
      </c>
    </row>
    <row r="1210" spans="1:10" ht="14.4" thickBot="1" x14ac:dyDescent="0.3">
      <c r="A1210" s="191"/>
      <c r="B1210" s="191"/>
      <c r="C1210" s="191"/>
      <c r="D1210" s="191"/>
      <c r="E1210" s="191"/>
      <c r="F1210" s="191"/>
      <c r="G1210" s="191" t="s">
        <v>1314</v>
      </c>
      <c r="H1210" s="193" t="s">
        <v>1896</v>
      </c>
      <c r="I1210" s="191" t="s">
        <v>1316</v>
      </c>
      <c r="J1210" s="192">
        <v>3935.76</v>
      </c>
    </row>
    <row r="1211" spans="1:10" ht="14.4" thickTop="1" x14ac:dyDescent="0.25">
      <c r="A1211" s="179"/>
      <c r="B1211" s="179"/>
      <c r="C1211" s="179"/>
      <c r="D1211" s="179"/>
      <c r="E1211" s="179"/>
      <c r="F1211" s="179"/>
      <c r="G1211" s="179"/>
      <c r="H1211" s="179"/>
      <c r="I1211" s="179"/>
      <c r="J1211" s="179"/>
    </row>
    <row r="1212" spans="1:10" x14ac:dyDescent="0.25">
      <c r="A1212" s="168" t="s">
        <v>367</v>
      </c>
      <c r="B1212" s="170" t="s">
        <v>3</v>
      </c>
      <c r="C1212" s="168" t="s">
        <v>4</v>
      </c>
      <c r="D1212" s="168" t="s">
        <v>5</v>
      </c>
      <c r="E1212" s="161" t="s">
        <v>1291</v>
      </c>
      <c r="F1212" s="161"/>
      <c r="G1212" s="169" t="s">
        <v>6</v>
      </c>
      <c r="H1212" s="170" t="s">
        <v>7</v>
      </c>
      <c r="I1212" s="170" t="s">
        <v>8</v>
      </c>
      <c r="J1212" s="170" t="s">
        <v>10</v>
      </c>
    </row>
    <row r="1213" spans="1:10" x14ac:dyDescent="0.25">
      <c r="A1213" s="174" t="s">
        <v>1292</v>
      </c>
      <c r="B1213" s="176" t="s">
        <v>368</v>
      </c>
      <c r="C1213" s="174" t="s">
        <v>20</v>
      </c>
      <c r="D1213" s="174" t="s">
        <v>369</v>
      </c>
      <c r="E1213" s="162" t="s">
        <v>1293</v>
      </c>
      <c r="F1213" s="162"/>
      <c r="G1213" s="175" t="s">
        <v>26</v>
      </c>
      <c r="H1213" s="178">
        <v>1</v>
      </c>
      <c r="I1213" s="177">
        <v>585.66999999999996</v>
      </c>
      <c r="J1213" s="177">
        <v>585.66999999999996</v>
      </c>
    </row>
    <row r="1214" spans="1:10" ht="26.4" x14ac:dyDescent="0.25">
      <c r="A1214" s="180" t="s">
        <v>1294</v>
      </c>
      <c r="B1214" s="182" t="s">
        <v>1333</v>
      </c>
      <c r="C1214" s="180" t="s">
        <v>36</v>
      </c>
      <c r="D1214" s="180" t="s">
        <v>1334</v>
      </c>
      <c r="E1214" s="163" t="s">
        <v>1297</v>
      </c>
      <c r="F1214" s="163"/>
      <c r="G1214" s="181" t="s">
        <v>1298</v>
      </c>
      <c r="H1214" s="184">
        <v>3.2989999999999999</v>
      </c>
      <c r="I1214" s="183">
        <v>24.84</v>
      </c>
      <c r="J1214" s="183">
        <v>81.94</v>
      </c>
    </row>
    <row r="1215" spans="1:10" ht="26.4" x14ac:dyDescent="0.25">
      <c r="A1215" s="180" t="s">
        <v>1294</v>
      </c>
      <c r="B1215" s="182" t="s">
        <v>1476</v>
      </c>
      <c r="C1215" s="180" t="s">
        <v>36</v>
      </c>
      <c r="D1215" s="180" t="s">
        <v>1477</v>
      </c>
      <c r="E1215" s="163" t="s">
        <v>1297</v>
      </c>
      <c r="F1215" s="163"/>
      <c r="G1215" s="181" t="s">
        <v>1298</v>
      </c>
      <c r="H1215" s="184">
        <v>3.9180000000000001</v>
      </c>
      <c r="I1215" s="183">
        <v>28.37</v>
      </c>
      <c r="J1215" s="183">
        <v>111.15</v>
      </c>
    </row>
    <row r="1216" spans="1:10" ht="26.4" x14ac:dyDescent="0.25">
      <c r="A1216" s="180" t="s">
        <v>1294</v>
      </c>
      <c r="B1216" s="182" t="s">
        <v>1510</v>
      </c>
      <c r="C1216" s="180" t="s">
        <v>36</v>
      </c>
      <c r="D1216" s="180" t="s">
        <v>1511</v>
      </c>
      <c r="E1216" s="163" t="s">
        <v>1297</v>
      </c>
      <c r="F1216" s="163"/>
      <c r="G1216" s="181" t="s">
        <v>1298</v>
      </c>
      <c r="H1216" s="184">
        <v>2.165</v>
      </c>
      <c r="I1216" s="183">
        <v>29.98</v>
      </c>
      <c r="J1216" s="183">
        <v>64.900000000000006</v>
      </c>
    </row>
    <row r="1217" spans="1:10" ht="26.4" x14ac:dyDescent="0.25">
      <c r="A1217" s="180" t="s">
        <v>1294</v>
      </c>
      <c r="B1217" s="182" t="s">
        <v>1301</v>
      </c>
      <c r="C1217" s="180" t="s">
        <v>36</v>
      </c>
      <c r="D1217" s="180" t="s">
        <v>1302</v>
      </c>
      <c r="E1217" s="163" t="s">
        <v>1297</v>
      </c>
      <c r="F1217" s="163"/>
      <c r="G1217" s="181" t="s">
        <v>1298</v>
      </c>
      <c r="H1217" s="184">
        <v>2.165</v>
      </c>
      <c r="I1217" s="183">
        <v>24.25</v>
      </c>
      <c r="J1217" s="183">
        <v>52.5</v>
      </c>
    </row>
    <row r="1218" spans="1:10" x14ac:dyDescent="0.25">
      <c r="A1218" s="185" t="s">
        <v>1303</v>
      </c>
      <c r="B1218" s="187" t="s">
        <v>1821</v>
      </c>
      <c r="C1218" s="185" t="s">
        <v>1590</v>
      </c>
      <c r="D1218" s="185" t="s">
        <v>1822</v>
      </c>
      <c r="E1218" s="164" t="s">
        <v>1307</v>
      </c>
      <c r="F1218" s="164"/>
      <c r="G1218" s="186" t="s">
        <v>38</v>
      </c>
      <c r="H1218" s="189">
        <v>1.86</v>
      </c>
      <c r="I1218" s="188">
        <v>1</v>
      </c>
      <c r="J1218" s="188">
        <v>1.86</v>
      </c>
    </row>
    <row r="1219" spans="1:10" x14ac:dyDescent="0.25">
      <c r="A1219" s="185" t="s">
        <v>1303</v>
      </c>
      <c r="B1219" s="187" t="s">
        <v>1729</v>
      </c>
      <c r="C1219" s="185" t="s">
        <v>36</v>
      </c>
      <c r="D1219" s="185" t="s">
        <v>1730</v>
      </c>
      <c r="E1219" s="164" t="s">
        <v>1307</v>
      </c>
      <c r="F1219" s="164"/>
      <c r="G1219" s="186" t="s">
        <v>93</v>
      </c>
      <c r="H1219" s="189">
        <v>1.7929999999999999</v>
      </c>
      <c r="I1219" s="188">
        <v>0.77</v>
      </c>
      <c r="J1219" s="188">
        <v>1.38</v>
      </c>
    </row>
    <row r="1220" spans="1:10" ht="26.4" x14ac:dyDescent="0.25">
      <c r="A1220" s="185" t="s">
        <v>1303</v>
      </c>
      <c r="B1220" s="187" t="s">
        <v>1664</v>
      </c>
      <c r="C1220" s="185" t="s">
        <v>36</v>
      </c>
      <c r="D1220" s="185" t="s">
        <v>1665</v>
      </c>
      <c r="E1220" s="164" t="s">
        <v>1307</v>
      </c>
      <c r="F1220" s="164"/>
      <c r="G1220" s="186" t="s">
        <v>51</v>
      </c>
      <c r="H1220" s="189">
        <v>4.0000000000000001E-3</v>
      </c>
      <c r="I1220" s="188">
        <v>151.96</v>
      </c>
      <c r="J1220" s="188">
        <v>0.6</v>
      </c>
    </row>
    <row r="1221" spans="1:10" x14ac:dyDescent="0.25">
      <c r="A1221" s="185" t="s">
        <v>1303</v>
      </c>
      <c r="B1221" s="187" t="s">
        <v>1897</v>
      </c>
      <c r="C1221" s="185" t="s">
        <v>1590</v>
      </c>
      <c r="D1221" s="185" t="s">
        <v>1898</v>
      </c>
      <c r="E1221" s="164" t="s">
        <v>1307</v>
      </c>
      <c r="F1221" s="164"/>
      <c r="G1221" s="186" t="s">
        <v>93</v>
      </c>
      <c r="H1221" s="189">
        <v>3.6999999999999998E-2</v>
      </c>
      <c r="I1221" s="188">
        <v>38.28</v>
      </c>
      <c r="J1221" s="188">
        <v>1.41</v>
      </c>
    </row>
    <row r="1222" spans="1:10" x14ac:dyDescent="0.25">
      <c r="A1222" s="185" t="s">
        <v>1303</v>
      </c>
      <c r="B1222" s="187" t="s">
        <v>1819</v>
      </c>
      <c r="C1222" s="185" t="s">
        <v>1590</v>
      </c>
      <c r="D1222" s="185" t="s">
        <v>1820</v>
      </c>
      <c r="E1222" s="164" t="s">
        <v>1307</v>
      </c>
      <c r="F1222" s="164"/>
      <c r="G1222" s="186" t="s">
        <v>77</v>
      </c>
      <c r="H1222" s="189">
        <v>2.9769999999999999</v>
      </c>
      <c r="I1222" s="188">
        <v>58.18</v>
      </c>
      <c r="J1222" s="188">
        <v>173.2</v>
      </c>
    </row>
    <row r="1223" spans="1:10" x14ac:dyDescent="0.25">
      <c r="A1223" s="185" t="s">
        <v>1303</v>
      </c>
      <c r="B1223" s="187" t="s">
        <v>1817</v>
      </c>
      <c r="C1223" s="185" t="s">
        <v>1590</v>
      </c>
      <c r="D1223" s="185" t="s">
        <v>1818</v>
      </c>
      <c r="E1223" s="164" t="s">
        <v>1307</v>
      </c>
      <c r="F1223" s="164"/>
      <c r="G1223" s="186" t="s">
        <v>77</v>
      </c>
      <c r="H1223" s="189">
        <v>5.9530000000000003</v>
      </c>
      <c r="I1223" s="188">
        <v>16.25</v>
      </c>
      <c r="J1223" s="188">
        <v>96.73</v>
      </c>
    </row>
    <row r="1224" spans="1:10" x14ac:dyDescent="0.25">
      <c r="A1224" s="196"/>
      <c r="B1224" s="196"/>
      <c r="C1224" s="196"/>
      <c r="D1224" s="196"/>
      <c r="E1224" s="196" t="s">
        <v>1309</v>
      </c>
      <c r="F1224" s="197">
        <v>108.81</v>
      </c>
      <c r="G1224" s="196" t="s">
        <v>1310</v>
      </c>
      <c r="H1224" s="197">
        <v>123.89</v>
      </c>
      <c r="I1224" s="196" t="s">
        <v>1311</v>
      </c>
      <c r="J1224" s="197">
        <v>232.7</v>
      </c>
    </row>
    <row r="1225" spans="1:10" x14ac:dyDescent="0.25">
      <c r="A1225" s="196"/>
      <c r="B1225" s="196"/>
      <c r="C1225" s="196"/>
      <c r="D1225" s="196"/>
      <c r="E1225" s="196" t="s">
        <v>1312</v>
      </c>
      <c r="F1225" s="197">
        <v>120.06</v>
      </c>
      <c r="G1225" s="196"/>
      <c r="H1225" s="165" t="s">
        <v>1313</v>
      </c>
      <c r="I1225" s="165"/>
      <c r="J1225" s="197">
        <v>705.73</v>
      </c>
    </row>
    <row r="1226" spans="1:10" ht="14.4" thickBot="1" x14ac:dyDescent="0.3">
      <c r="A1226" s="191"/>
      <c r="B1226" s="191"/>
      <c r="C1226" s="191"/>
      <c r="D1226" s="191"/>
      <c r="E1226" s="191"/>
      <c r="F1226" s="191"/>
      <c r="G1226" s="191" t="s">
        <v>1314</v>
      </c>
      <c r="H1226" s="193" t="s">
        <v>1899</v>
      </c>
      <c r="I1226" s="191" t="s">
        <v>1316</v>
      </c>
      <c r="J1226" s="192">
        <v>317.57</v>
      </c>
    </row>
    <row r="1227" spans="1:10" ht="14.4" thickTop="1" x14ac:dyDescent="0.25">
      <c r="A1227" s="179"/>
      <c r="B1227" s="179"/>
      <c r="C1227" s="179"/>
      <c r="D1227" s="179"/>
      <c r="E1227" s="179"/>
      <c r="F1227" s="179"/>
      <c r="G1227" s="179"/>
      <c r="H1227" s="179"/>
      <c r="I1227" s="179"/>
      <c r="J1227" s="179"/>
    </row>
    <row r="1228" spans="1:10" x14ac:dyDescent="0.25">
      <c r="A1228" s="171" t="s">
        <v>370</v>
      </c>
      <c r="B1228" s="171"/>
      <c r="C1228" s="171"/>
      <c r="D1228" s="171" t="s">
        <v>371</v>
      </c>
      <c r="E1228" s="171"/>
      <c r="F1228" s="160"/>
      <c r="G1228" s="160"/>
      <c r="H1228" s="172"/>
      <c r="I1228" s="171"/>
      <c r="J1228" s="173">
        <v>112941.2</v>
      </c>
    </row>
    <row r="1229" spans="1:10" x14ac:dyDescent="0.25">
      <c r="A1229" s="171" t="s">
        <v>372</v>
      </c>
      <c r="B1229" s="171"/>
      <c r="C1229" s="171"/>
      <c r="D1229" s="171" t="s">
        <v>373</v>
      </c>
      <c r="E1229" s="171"/>
      <c r="F1229" s="160"/>
      <c r="G1229" s="160"/>
      <c r="H1229" s="172"/>
      <c r="I1229" s="171"/>
      <c r="J1229" s="173">
        <v>87867.98</v>
      </c>
    </row>
    <row r="1230" spans="1:10" x14ac:dyDescent="0.25">
      <c r="A1230" s="168" t="s">
        <v>374</v>
      </c>
      <c r="B1230" s="170" t="s">
        <v>3</v>
      </c>
      <c r="C1230" s="168" t="s">
        <v>4</v>
      </c>
      <c r="D1230" s="168" t="s">
        <v>5</v>
      </c>
      <c r="E1230" s="161" t="s">
        <v>1291</v>
      </c>
      <c r="F1230" s="161"/>
      <c r="G1230" s="169" t="s">
        <v>6</v>
      </c>
      <c r="H1230" s="170" t="s">
        <v>7</v>
      </c>
      <c r="I1230" s="170" t="s">
        <v>8</v>
      </c>
      <c r="J1230" s="170" t="s">
        <v>10</v>
      </c>
    </row>
    <row r="1231" spans="1:10" ht="39.6" x14ac:dyDescent="0.25">
      <c r="A1231" s="174" t="s">
        <v>1292</v>
      </c>
      <c r="B1231" s="176" t="s">
        <v>375</v>
      </c>
      <c r="C1231" s="174" t="s">
        <v>36</v>
      </c>
      <c r="D1231" s="174" t="s">
        <v>376</v>
      </c>
      <c r="E1231" s="162" t="s">
        <v>1900</v>
      </c>
      <c r="F1231" s="162"/>
      <c r="G1231" s="175" t="s">
        <v>26</v>
      </c>
      <c r="H1231" s="178">
        <v>1</v>
      </c>
      <c r="I1231" s="177">
        <v>8.81</v>
      </c>
      <c r="J1231" s="177">
        <v>8.81</v>
      </c>
    </row>
    <row r="1232" spans="1:10" ht="39.6" x14ac:dyDescent="0.25">
      <c r="A1232" s="180" t="s">
        <v>1294</v>
      </c>
      <c r="B1232" s="182" t="s">
        <v>1901</v>
      </c>
      <c r="C1232" s="180" t="s">
        <v>36</v>
      </c>
      <c r="D1232" s="180" t="s">
        <v>1902</v>
      </c>
      <c r="E1232" s="163" t="s">
        <v>1384</v>
      </c>
      <c r="F1232" s="163"/>
      <c r="G1232" s="181" t="s">
        <v>51</v>
      </c>
      <c r="H1232" s="184">
        <v>3.7000000000000002E-3</v>
      </c>
      <c r="I1232" s="183">
        <v>612.82000000000005</v>
      </c>
      <c r="J1232" s="183">
        <v>2.2599999999999998</v>
      </c>
    </row>
    <row r="1233" spans="1:10" ht="26.4" x14ac:dyDescent="0.25">
      <c r="A1233" s="180" t="s">
        <v>1294</v>
      </c>
      <c r="B1233" s="182" t="s">
        <v>1510</v>
      </c>
      <c r="C1233" s="180" t="s">
        <v>36</v>
      </c>
      <c r="D1233" s="180" t="s">
        <v>1511</v>
      </c>
      <c r="E1233" s="163" t="s">
        <v>1297</v>
      </c>
      <c r="F1233" s="163"/>
      <c r="G1233" s="181" t="s">
        <v>1298</v>
      </c>
      <c r="H1233" s="184">
        <v>0.1724</v>
      </c>
      <c r="I1233" s="183">
        <v>29.98</v>
      </c>
      <c r="J1233" s="183">
        <v>5.16</v>
      </c>
    </row>
    <row r="1234" spans="1:10" ht="26.4" x14ac:dyDescent="0.25">
      <c r="A1234" s="180" t="s">
        <v>1294</v>
      </c>
      <c r="B1234" s="182" t="s">
        <v>1301</v>
      </c>
      <c r="C1234" s="180" t="s">
        <v>36</v>
      </c>
      <c r="D1234" s="180" t="s">
        <v>1302</v>
      </c>
      <c r="E1234" s="163" t="s">
        <v>1297</v>
      </c>
      <c r="F1234" s="163"/>
      <c r="G1234" s="181" t="s">
        <v>1298</v>
      </c>
      <c r="H1234" s="184">
        <v>5.7500000000000002E-2</v>
      </c>
      <c r="I1234" s="183">
        <v>24.25</v>
      </c>
      <c r="J1234" s="183">
        <v>1.39</v>
      </c>
    </row>
    <row r="1235" spans="1:10" x14ac:dyDescent="0.25">
      <c r="A1235" s="196"/>
      <c r="B1235" s="196"/>
      <c r="C1235" s="196"/>
      <c r="D1235" s="196"/>
      <c r="E1235" s="196" t="s">
        <v>1309</v>
      </c>
      <c r="F1235" s="197">
        <v>2.44</v>
      </c>
      <c r="G1235" s="196" t="s">
        <v>1310</v>
      </c>
      <c r="H1235" s="197">
        <v>2.78</v>
      </c>
      <c r="I1235" s="196" t="s">
        <v>1311</v>
      </c>
      <c r="J1235" s="197">
        <v>5.22</v>
      </c>
    </row>
    <row r="1236" spans="1:10" x14ac:dyDescent="0.25">
      <c r="A1236" s="196"/>
      <c r="B1236" s="196"/>
      <c r="C1236" s="196"/>
      <c r="D1236" s="196"/>
      <c r="E1236" s="196" t="s">
        <v>1312</v>
      </c>
      <c r="F1236" s="197">
        <v>1.8</v>
      </c>
      <c r="G1236" s="196"/>
      <c r="H1236" s="165" t="s">
        <v>1313</v>
      </c>
      <c r="I1236" s="165"/>
      <c r="J1236" s="197">
        <v>10.61</v>
      </c>
    </row>
    <row r="1237" spans="1:10" ht="14.4" thickBot="1" x14ac:dyDescent="0.3">
      <c r="A1237" s="191"/>
      <c r="B1237" s="191"/>
      <c r="C1237" s="191"/>
      <c r="D1237" s="191"/>
      <c r="E1237" s="191"/>
      <c r="F1237" s="191"/>
      <c r="G1237" s="191" t="s">
        <v>1314</v>
      </c>
      <c r="H1237" s="193" t="s">
        <v>1903</v>
      </c>
      <c r="I1237" s="191" t="s">
        <v>1316</v>
      </c>
      <c r="J1237" s="192">
        <v>21669.01</v>
      </c>
    </row>
    <row r="1238" spans="1:10" ht="14.4" thickTop="1" x14ac:dyDescent="0.25">
      <c r="A1238" s="179"/>
      <c r="B1238" s="179"/>
      <c r="C1238" s="179"/>
      <c r="D1238" s="179"/>
      <c r="E1238" s="179"/>
      <c r="F1238" s="179"/>
      <c r="G1238" s="179"/>
      <c r="H1238" s="179"/>
      <c r="I1238" s="179"/>
      <c r="J1238" s="179"/>
    </row>
    <row r="1239" spans="1:10" x14ac:dyDescent="0.25">
      <c r="A1239" s="168" t="s">
        <v>377</v>
      </c>
      <c r="B1239" s="170" t="s">
        <v>3</v>
      </c>
      <c r="C1239" s="168" t="s">
        <v>4</v>
      </c>
      <c r="D1239" s="168" t="s">
        <v>5</v>
      </c>
      <c r="E1239" s="161" t="s">
        <v>1291</v>
      </c>
      <c r="F1239" s="161"/>
      <c r="G1239" s="169" t="s">
        <v>6</v>
      </c>
      <c r="H1239" s="170" t="s">
        <v>7</v>
      </c>
      <c r="I1239" s="170" t="s">
        <v>8</v>
      </c>
      <c r="J1239" s="170" t="s">
        <v>10</v>
      </c>
    </row>
    <row r="1240" spans="1:10" ht="39.6" x14ac:dyDescent="0.25">
      <c r="A1240" s="174" t="s">
        <v>1292</v>
      </c>
      <c r="B1240" s="176" t="s">
        <v>378</v>
      </c>
      <c r="C1240" s="174" t="s">
        <v>36</v>
      </c>
      <c r="D1240" s="174" t="s">
        <v>379</v>
      </c>
      <c r="E1240" s="162" t="s">
        <v>1904</v>
      </c>
      <c r="F1240" s="162"/>
      <c r="G1240" s="175" t="s">
        <v>26</v>
      </c>
      <c r="H1240" s="178">
        <v>1</v>
      </c>
      <c r="I1240" s="177">
        <v>26.93</v>
      </c>
      <c r="J1240" s="177">
        <v>26.93</v>
      </c>
    </row>
    <row r="1241" spans="1:10" ht="39.6" x14ac:dyDescent="0.25">
      <c r="A1241" s="180" t="s">
        <v>1294</v>
      </c>
      <c r="B1241" s="182" t="s">
        <v>1649</v>
      </c>
      <c r="C1241" s="180" t="s">
        <v>36</v>
      </c>
      <c r="D1241" s="180" t="s">
        <v>1650</v>
      </c>
      <c r="E1241" s="163" t="s">
        <v>1384</v>
      </c>
      <c r="F1241" s="163"/>
      <c r="G1241" s="181" t="s">
        <v>51</v>
      </c>
      <c r="H1241" s="184">
        <v>1.9400000000000001E-2</v>
      </c>
      <c r="I1241" s="183">
        <v>744.32</v>
      </c>
      <c r="J1241" s="183">
        <v>14.43</v>
      </c>
    </row>
    <row r="1242" spans="1:10" ht="26.4" x14ac:dyDescent="0.25">
      <c r="A1242" s="180" t="s">
        <v>1294</v>
      </c>
      <c r="B1242" s="182" t="s">
        <v>1510</v>
      </c>
      <c r="C1242" s="180" t="s">
        <v>36</v>
      </c>
      <c r="D1242" s="180" t="s">
        <v>1511</v>
      </c>
      <c r="E1242" s="163" t="s">
        <v>1297</v>
      </c>
      <c r="F1242" s="163"/>
      <c r="G1242" s="181" t="s">
        <v>1298</v>
      </c>
      <c r="H1242" s="184">
        <v>0.29709999999999998</v>
      </c>
      <c r="I1242" s="183">
        <v>29.98</v>
      </c>
      <c r="J1242" s="183">
        <v>8.9</v>
      </c>
    </row>
    <row r="1243" spans="1:10" ht="26.4" x14ac:dyDescent="0.25">
      <c r="A1243" s="180" t="s">
        <v>1294</v>
      </c>
      <c r="B1243" s="182" t="s">
        <v>1301</v>
      </c>
      <c r="C1243" s="180" t="s">
        <v>36</v>
      </c>
      <c r="D1243" s="180" t="s">
        <v>1302</v>
      </c>
      <c r="E1243" s="163" t="s">
        <v>1297</v>
      </c>
      <c r="F1243" s="163"/>
      <c r="G1243" s="181" t="s">
        <v>1298</v>
      </c>
      <c r="H1243" s="184">
        <v>0.14849999999999999</v>
      </c>
      <c r="I1243" s="183">
        <v>24.25</v>
      </c>
      <c r="J1243" s="183">
        <v>3.6</v>
      </c>
    </row>
    <row r="1244" spans="1:10" x14ac:dyDescent="0.25">
      <c r="A1244" s="196"/>
      <c r="B1244" s="196"/>
      <c r="C1244" s="196"/>
      <c r="D1244" s="196"/>
      <c r="E1244" s="196" t="s">
        <v>1309</v>
      </c>
      <c r="F1244" s="197">
        <v>5.07</v>
      </c>
      <c r="G1244" s="196" t="s">
        <v>1310</v>
      </c>
      <c r="H1244" s="197">
        <v>5.79</v>
      </c>
      <c r="I1244" s="196" t="s">
        <v>1311</v>
      </c>
      <c r="J1244" s="197">
        <v>10.86</v>
      </c>
    </row>
    <row r="1245" spans="1:10" x14ac:dyDescent="0.25">
      <c r="A1245" s="196"/>
      <c r="B1245" s="196"/>
      <c r="C1245" s="196"/>
      <c r="D1245" s="196"/>
      <c r="E1245" s="196" t="s">
        <v>1312</v>
      </c>
      <c r="F1245" s="197">
        <v>5.52</v>
      </c>
      <c r="G1245" s="196"/>
      <c r="H1245" s="165" t="s">
        <v>1313</v>
      </c>
      <c r="I1245" s="165"/>
      <c r="J1245" s="197">
        <v>32.450000000000003</v>
      </c>
    </row>
    <row r="1246" spans="1:10" ht="14.4" thickBot="1" x14ac:dyDescent="0.3">
      <c r="A1246" s="191"/>
      <c r="B1246" s="191"/>
      <c r="C1246" s="191"/>
      <c r="D1246" s="191"/>
      <c r="E1246" s="191"/>
      <c r="F1246" s="191"/>
      <c r="G1246" s="191" t="s">
        <v>1314</v>
      </c>
      <c r="H1246" s="193" t="s">
        <v>1905</v>
      </c>
      <c r="I1246" s="191" t="s">
        <v>1316</v>
      </c>
      <c r="J1246" s="192">
        <v>63516.98</v>
      </c>
    </row>
    <row r="1247" spans="1:10" ht="14.4" thickTop="1" x14ac:dyDescent="0.25">
      <c r="A1247" s="179"/>
      <c r="B1247" s="179"/>
      <c r="C1247" s="179"/>
      <c r="D1247" s="179"/>
      <c r="E1247" s="179"/>
      <c r="F1247" s="179"/>
      <c r="G1247" s="179"/>
      <c r="H1247" s="179"/>
      <c r="I1247" s="179"/>
      <c r="J1247" s="179"/>
    </row>
    <row r="1248" spans="1:10" x14ac:dyDescent="0.25">
      <c r="A1248" s="168" t="s">
        <v>380</v>
      </c>
      <c r="B1248" s="170" t="s">
        <v>3</v>
      </c>
      <c r="C1248" s="168" t="s">
        <v>4</v>
      </c>
      <c r="D1248" s="168" t="s">
        <v>5</v>
      </c>
      <c r="E1248" s="161" t="s">
        <v>1291</v>
      </c>
      <c r="F1248" s="161"/>
      <c r="G1248" s="169" t="s">
        <v>6</v>
      </c>
      <c r="H1248" s="170" t="s">
        <v>7</v>
      </c>
      <c r="I1248" s="170" t="s">
        <v>8</v>
      </c>
      <c r="J1248" s="170" t="s">
        <v>10</v>
      </c>
    </row>
    <row r="1249" spans="1:10" ht="39.6" x14ac:dyDescent="0.25">
      <c r="A1249" s="174" t="s">
        <v>1292</v>
      </c>
      <c r="B1249" s="176" t="s">
        <v>381</v>
      </c>
      <c r="C1249" s="174" t="s">
        <v>36</v>
      </c>
      <c r="D1249" s="174" t="s">
        <v>382</v>
      </c>
      <c r="E1249" s="162" t="s">
        <v>1904</v>
      </c>
      <c r="F1249" s="162"/>
      <c r="G1249" s="175" t="s">
        <v>26</v>
      </c>
      <c r="H1249" s="178">
        <v>1</v>
      </c>
      <c r="I1249" s="177">
        <v>26.22</v>
      </c>
      <c r="J1249" s="177">
        <v>26.22</v>
      </c>
    </row>
    <row r="1250" spans="1:10" ht="26.4" x14ac:dyDescent="0.25">
      <c r="A1250" s="180" t="s">
        <v>1294</v>
      </c>
      <c r="B1250" s="182" t="s">
        <v>1301</v>
      </c>
      <c r="C1250" s="180" t="s">
        <v>36</v>
      </c>
      <c r="D1250" s="180" t="s">
        <v>1302</v>
      </c>
      <c r="E1250" s="163" t="s">
        <v>1297</v>
      </c>
      <c r="F1250" s="163"/>
      <c r="G1250" s="181" t="s">
        <v>1298</v>
      </c>
      <c r="H1250" s="184">
        <v>0.14019999999999999</v>
      </c>
      <c r="I1250" s="183">
        <v>24.25</v>
      </c>
      <c r="J1250" s="183">
        <v>3.39</v>
      </c>
    </row>
    <row r="1251" spans="1:10" ht="26.4" x14ac:dyDescent="0.25">
      <c r="A1251" s="180" t="s">
        <v>1294</v>
      </c>
      <c r="B1251" s="182" t="s">
        <v>1510</v>
      </c>
      <c r="C1251" s="180" t="s">
        <v>36</v>
      </c>
      <c r="D1251" s="180" t="s">
        <v>1511</v>
      </c>
      <c r="E1251" s="163" t="s">
        <v>1297</v>
      </c>
      <c r="F1251" s="163"/>
      <c r="G1251" s="181" t="s">
        <v>1298</v>
      </c>
      <c r="H1251" s="184">
        <v>0.28050000000000003</v>
      </c>
      <c r="I1251" s="183">
        <v>29.98</v>
      </c>
      <c r="J1251" s="183">
        <v>8.4</v>
      </c>
    </row>
    <row r="1252" spans="1:10" ht="39.6" x14ac:dyDescent="0.25">
      <c r="A1252" s="180" t="s">
        <v>1294</v>
      </c>
      <c r="B1252" s="182" t="s">
        <v>1649</v>
      </c>
      <c r="C1252" s="180" t="s">
        <v>36</v>
      </c>
      <c r="D1252" s="180" t="s">
        <v>1650</v>
      </c>
      <c r="E1252" s="163" t="s">
        <v>1384</v>
      </c>
      <c r="F1252" s="163"/>
      <c r="G1252" s="181" t="s">
        <v>51</v>
      </c>
      <c r="H1252" s="184">
        <v>1.9400000000000001E-2</v>
      </c>
      <c r="I1252" s="183">
        <v>744.32</v>
      </c>
      <c r="J1252" s="183">
        <v>14.43</v>
      </c>
    </row>
    <row r="1253" spans="1:10" x14ac:dyDescent="0.25">
      <c r="A1253" s="196"/>
      <c r="B1253" s="196"/>
      <c r="C1253" s="196"/>
      <c r="D1253" s="196"/>
      <c r="E1253" s="196" t="s">
        <v>1309</v>
      </c>
      <c r="F1253" s="197">
        <v>4.83</v>
      </c>
      <c r="G1253" s="196" t="s">
        <v>1310</v>
      </c>
      <c r="H1253" s="197">
        <v>5.51</v>
      </c>
      <c r="I1253" s="196" t="s">
        <v>1311</v>
      </c>
      <c r="J1253" s="197">
        <v>10.34</v>
      </c>
    </row>
    <row r="1254" spans="1:10" x14ac:dyDescent="0.25">
      <c r="A1254" s="196"/>
      <c r="B1254" s="196"/>
      <c r="C1254" s="196"/>
      <c r="D1254" s="196"/>
      <c r="E1254" s="196" t="s">
        <v>1312</v>
      </c>
      <c r="F1254" s="197">
        <v>5.37</v>
      </c>
      <c r="G1254" s="196"/>
      <c r="H1254" s="165" t="s">
        <v>1313</v>
      </c>
      <c r="I1254" s="165"/>
      <c r="J1254" s="197">
        <v>31.59</v>
      </c>
    </row>
    <row r="1255" spans="1:10" ht="14.4" thickBot="1" x14ac:dyDescent="0.3">
      <c r="A1255" s="191"/>
      <c r="B1255" s="191"/>
      <c r="C1255" s="191"/>
      <c r="D1255" s="191"/>
      <c r="E1255" s="191"/>
      <c r="F1255" s="191"/>
      <c r="G1255" s="191" t="s">
        <v>1314</v>
      </c>
      <c r="H1255" s="193" t="s">
        <v>1906</v>
      </c>
      <c r="I1255" s="191" t="s">
        <v>1316</v>
      </c>
      <c r="J1255" s="192">
        <v>2681.99</v>
      </c>
    </row>
    <row r="1256" spans="1:10" ht="14.4" thickTop="1" x14ac:dyDescent="0.25">
      <c r="A1256" s="179"/>
      <c r="B1256" s="179"/>
      <c r="C1256" s="179"/>
      <c r="D1256" s="179"/>
      <c r="E1256" s="179"/>
      <c r="F1256" s="179"/>
      <c r="G1256" s="179"/>
      <c r="H1256" s="179"/>
      <c r="I1256" s="179"/>
      <c r="J1256" s="179"/>
    </row>
    <row r="1257" spans="1:10" x14ac:dyDescent="0.25">
      <c r="A1257" s="171" t="s">
        <v>383</v>
      </c>
      <c r="B1257" s="171"/>
      <c r="C1257" s="171"/>
      <c r="D1257" s="171" t="s">
        <v>384</v>
      </c>
      <c r="E1257" s="171"/>
      <c r="F1257" s="160"/>
      <c r="G1257" s="160"/>
      <c r="H1257" s="172"/>
      <c r="I1257" s="171"/>
      <c r="J1257" s="173">
        <v>25073.22</v>
      </c>
    </row>
    <row r="1258" spans="1:10" x14ac:dyDescent="0.25">
      <c r="A1258" s="168" t="s">
        <v>385</v>
      </c>
      <c r="B1258" s="170" t="s">
        <v>3</v>
      </c>
      <c r="C1258" s="168" t="s">
        <v>4</v>
      </c>
      <c r="D1258" s="168" t="s">
        <v>5</v>
      </c>
      <c r="E1258" s="161" t="s">
        <v>1291</v>
      </c>
      <c r="F1258" s="161"/>
      <c r="G1258" s="169" t="s">
        <v>6</v>
      </c>
      <c r="H1258" s="170" t="s">
        <v>7</v>
      </c>
      <c r="I1258" s="170" t="s">
        <v>8</v>
      </c>
      <c r="J1258" s="170" t="s">
        <v>10</v>
      </c>
    </row>
    <row r="1259" spans="1:10" ht="39.6" x14ac:dyDescent="0.25">
      <c r="A1259" s="174" t="s">
        <v>1292</v>
      </c>
      <c r="B1259" s="176" t="s">
        <v>386</v>
      </c>
      <c r="C1259" s="174" t="s">
        <v>36</v>
      </c>
      <c r="D1259" s="174" t="s">
        <v>387</v>
      </c>
      <c r="E1259" s="162" t="s">
        <v>1907</v>
      </c>
      <c r="F1259" s="162"/>
      <c r="G1259" s="175" t="s">
        <v>26</v>
      </c>
      <c r="H1259" s="178">
        <v>1</v>
      </c>
      <c r="I1259" s="177">
        <v>98.43</v>
      </c>
      <c r="J1259" s="177">
        <v>98.43</v>
      </c>
    </row>
    <row r="1260" spans="1:10" ht="26.4" x14ac:dyDescent="0.25">
      <c r="A1260" s="180" t="s">
        <v>1294</v>
      </c>
      <c r="B1260" s="182" t="s">
        <v>1908</v>
      </c>
      <c r="C1260" s="180" t="s">
        <v>36</v>
      </c>
      <c r="D1260" s="180" t="s">
        <v>1909</v>
      </c>
      <c r="E1260" s="163" t="s">
        <v>1297</v>
      </c>
      <c r="F1260" s="163"/>
      <c r="G1260" s="181" t="s">
        <v>1298</v>
      </c>
      <c r="H1260" s="184">
        <v>0.74070000000000003</v>
      </c>
      <c r="I1260" s="183">
        <v>29.84</v>
      </c>
      <c r="J1260" s="183">
        <v>22.1</v>
      </c>
    </row>
    <row r="1261" spans="1:10" ht="26.4" x14ac:dyDescent="0.25">
      <c r="A1261" s="180" t="s">
        <v>1294</v>
      </c>
      <c r="B1261" s="182" t="s">
        <v>1301</v>
      </c>
      <c r="C1261" s="180" t="s">
        <v>36</v>
      </c>
      <c r="D1261" s="180" t="s">
        <v>1302</v>
      </c>
      <c r="E1261" s="163" t="s">
        <v>1297</v>
      </c>
      <c r="F1261" s="163"/>
      <c r="G1261" s="181" t="s">
        <v>1298</v>
      </c>
      <c r="H1261" s="184">
        <v>0.32590000000000002</v>
      </c>
      <c r="I1261" s="183">
        <v>24.25</v>
      </c>
      <c r="J1261" s="183">
        <v>7.9</v>
      </c>
    </row>
    <row r="1262" spans="1:10" x14ac:dyDescent="0.25">
      <c r="A1262" s="185" t="s">
        <v>1303</v>
      </c>
      <c r="B1262" s="187" t="s">
        <v>1910</v>
      </c>
      <c r="C1262" s="185" t="s">
        <v>36</v>
      </c>
      <c r="D1262" s="185" t="s">
        <v>1911</v>
      </c>
      <c r="E1262" s="164" t="s">
        <v>1307</v>
      </c>
      <c r="F1262" s="164"/>
      <c r="G1262" s="186" t="s">
        <v>93</v>
      </c>
      <c r="H1262" s="189">
        <v>0.14099999999999999</v>
      </c>
      <c r="I1262" s="188">
        <v>5.81</v>
      </c>
      <c r="J1262" s="188">
        <v>0.81</v>
      </c>
    </row>
    <row r="1263" spans="1:10" x14ac:dyDescent="0.25">
      <c r="A1263" s="185" t="s">
        <v>1303</v>
      </c>
      <c r="B1263" s="187" t="s">
        <v>1912</v>
      </c>
      <c r="C1263" s="185" t="s">
        <v>36</v>
      </c>
      <c r="D1263" s="185" t="s">
        <v>1913</v>
      </c>
      <c r="E1263" s="164" t="s">
        <v>1307</v>
      </c>
      <c r="F1263" s="164"/>
      <c r="G1263" s="186" t="s">
        <v>93</v>
      </c>
      <c r="H1263" s="189">
        <v>6.85</v>
      </c>
      <c r="I1263" s="188">
        <v>0.99</v>
      </c>
      <c r="J1263" s="188">
        <v>6.78</v>
      </c>
    </row>
    <row r="1264" spans="1:10" x14ac:dyDescent="0.25">
      <c r="A1264" s="185" t="s">
        <v>1303</v>
      </c>
      <c r="B1264" s="187" t="s">
        <v>1914</v>
      </c>
      <c r="C1264" s="185" t="s">
        <v>36</v>
      </c>
      <c r="D1264" s="185" t="s">
        <v>1915</v>
      </c>
      <c r="E1264" s="164" t="s">
        <v>1307</v>
      </c>
      <c r="F1264" s="164"/>
      <c r="G1264" s="186" t="s">
        <v>26</v>
      </c>
      <c r="H1264" s="189">
        <v>1.0864</v>
      </c>
      <c r="I1264" s="188">
        <v>56.01</v>
      </c>
      <c r="J1264" s="188">
        <v>60.84</v>
      </c>
    </row>
    <row r="1265" spans="1:10" x14ac:dyDescent="0.25">
      <c r="A1265" s="196"/>
      <c r="B1265" s="196"/>
      <c r="C1265" s="196"/>
      <c r="D1265" s="196"/>
      <c r="E1265" s="196" t="s">
        <v>1309</v>
      </c>
      <c r="F1265" s="197">
        <v>10.54</v>
      </c>
      <c r="G1265" s="196" t="s">
        <v>1310</v>
      </c>
      <c r="H1265" s="197">
        <v>12.02</v>
      </c>
      <c r="I1265" s="196" t="s">
        <v>1311</v>
      </c>
      <c r="J1265" s="197">
        <v>22.56</v>
      </c>
    </row>
    <row r="1266" spans="1:10" x14ac:dyDescent="0.25">
      <c r="A1266" s="196"/>
      <c r="B1266" s="196"/>
      <c r="C1266" s="196"/>
      <c r="D1266" s="196"/>
      <c r="E1266" s="196" t="s">
        <v>1312</v>
      </c>
      <c r="F1266" s="197">
        <v>20.170000000000002</v>
      </c>
      <c r="G1266" s="196"/>
      <c r="H1266" s="165" t="s">
        <v>1313</v>
      </c>
      <c r="I1266" s="165"/>
      <c r="J1266" s="197">
        <v>118.6</v>
      </c>
    </row>
    <row r="1267" spans="1:10" ht="14.4" thickBot="1" x14ac:dyDescent="0.3">
      <c r="A1267" s="191"/>
      <c r="B1267" s="191"/>
      <c r="C1267" s="191"/>
      <c r="D1267" s="191"/>
      <c r="E1267" s="191"/>
      <c r="F1267" s="191"/>
      <c r="G1267" s="191" t="s">
        <v>1314</v>
      </c>
      <c r="H1267" s="193" t="s">
        <v>1916</v>
      </c>
      <c r="I1267" s="191" t="s">
        <v>1316</v>
      </c>
      <c r="J1267" s="192">
        <v>25073.22</v>
      </c>
    </row>
    <row r="1268" spans="1:10" ht="14.4" thickTop="1" x14ac:dyDescent="0.25">
      <c r="A1268" s="179"/>
      <c r="B1268" s="179"/>
      <c r="C1268" s="179"/>
      <c r="D1268" s="179"/>
      <c r="E1268" s="179"/>
      <c r="F1268" s="179"/>
      <c r="G1268" s="179"/>
      <c r="H1268" s="179"/>
      <c r="I1268" s="179"/>
      <c r="J1268" s="179"/>
    </row>
    <row r="1269" spans="1:10" x14ac:dyDescent="0.25">
      <c r="A1269" s="171" t="s">
        <v>388</v>
      </c>
      <c r="B1269" s="171"/>
      <c r="C1269" s="171"/>
      <c r="D1269" s="171" t="s">
        <v>389</v>
      </c>
      <c r="E1269" s="171"/>
      <c r="F1269" s="160"/>
      <c r="G1269" s="160"/>
      <c r="H1269" s="172"/>
      <c r="I1269" s="171"/>
      <c r="J1269" s="173">
        <v>114169.34</v>
      </c>
    </row>
    <row r="1270" spans="1:10" x14ac:dyDescent="0.25">
      <c r="A1270" s="171" t="s">
        <v>390</v>
      </c>
      <c r="B1270" s="171"/>
      <c r="C1270" s="171"/>
      <c r="D1270" s="171" t="s">
        <v>373</v>
      </c>
      <c r="E1270" s="171"/>
      <c r="F1270" s="160"/>
      <c r="G1270" s="160"/>
      <c r="H1270" s="172"/>
      <c r="I1270" s="171"/>
      <c r="J1270" s="173">
        <v>66695.179999999993</v>
      </c>
    </row>
    <row r="1271" spans="1:10" x14ac:dyDescent="0.25">
      <c r="A1271" s="168" t="s">
        <v>391</v>
      </c>
      <c r="B1271" s="170" t="s">
        <v>3</v>
      </c>
      <c r="C1271" s="168" t="s">
        <v>4</v>
      </c>
      <c r="D1271" s="168" t="s">
        <v>5</v>
      </c>
      <c r="E1271" s="161" t="s">
        <v>1291</v>
      </c>
      <c r="F1271" s="161"/>
      <c r="G1271" s="169" t="s">
        <v>6</v>
      </c>
      <c r="H1271" s="170" t="s">
        <v>7</v>
      </c>
      <c r="I1271" s="170" t="s">
        <v>8</v>
      </c>
      <c r="J1271" s="170" t="s">
        <v>10</v>
      </c>
    </row>
    <row r="1272" spans="1:10" ht="39.6" x14ac:dyDescent="0.25">
      <c r="A1272" s="174" t="s">
        <v>1292</v>
      </c>
      <c r="B1272" s="176" t="s">
        <v>392</v>
      </c>
      <c r="C1272" s="174" t="s">
        <v>36</v>
      </c>
      <c r="D1272" s="174" t="s">
        <v>393</v>
      </c>
      <c r="E1272" s="162" t="s">
        <v>1917</v>
      </c>
      <c r="F1272" s="162"/>
      <c r="G1272" s="175" t="s">
        <v>26</v>
      </c>
      <c r="H1272" s="178">
        <v>1</v>
      </c>
      <c r="I1272" s="177">
        <v>91.15</v>
      </c>
      <c r="J1272" s="177">
        <v>91.15</v>
      </c>
    </row>
    <row r="1273" spans="1:10" ht="26.4" x14ac:dyDescent="0.25">
      <c r="A1273" s="180" t="s">
        <v>1294</v>
      </c>
      <c r="B1273" s="182" t="s">
        <v>1335</v>
      </c>
      <c r="C1273" s="180" t="s">
        <v>36</v>
      </c>
      <c r="D1273" s="180" t="s">
        <v>1336</v>
      </c>
      <c r="E1273" s="163" t="s">
        <v>1297</v>
      </c>
      <c r="F1273" s="163"/>
      <c r="G1273" s="181" t="s">
        <v>1298</v>
      </c>
      <c r="H1273" s="184">
        <v>0.13009999999999999</v>
      </c>
      <c r="I1273" s="183">
        <v>29.38</v>
      </c>
      <c r="J1273" s="183">
        <v>3.82</v>
      </c>
    </row>
    <row r="1274" spans="1:10" ht="26.4" x14ac:dyDescent="0.25">
      <c r="A1274" s="180" t="s">
        <v>1294</v>
      </c>
      <c r="B1274" s="182" t="s">
        <v>1510</v>
      </c>
      <c r="C1274" s="180" t="s">
        <v>36</v>
      </c>
      <c r="D1274" s="180" t="s">
        <v>1511</v>
      </c>
      <c r="E1274" s="163" t="s">
        <v>1297</v>
      </c>
      <c r="F1274" s="163"/>
      <c r="G1274" s="181" t="s">
        <v>1298</v>
      </c>
      <c r="H1274" s="184">
        <v>8.7400000000000005E-2</v>
      </c>
      <c r="I1274" s="183">
        <v>29.98</v>
      </c>
      <c r="J1274" s="183">
        <v>2.62</v>
      </c>
    </row>
    <row r="1275" spans="1:10" ht="26.4" x14ac:dyDescent="0.25">
      <c r="A1275" s="180" t="s">
        <v>1294</v>
      </c>
      <c r="B1275" s="182" t="s">
        <v>1301</v>
      </c>
      <c r="C1275" s="180" t="s">
        <v>36</v>
      </c>
      <c r="D1275" s="180" t="s">
        <v>1302</v>
      </c>
      <c r="E1275" s="163" t="s">
        <v>1297</v>
      </c>
      <c r="F1275" s="163"/>
      <c r="G1275" s="181" t="s">
        <v>1298</v>
      </c>
      <c r="H1275" s="184">
        <v>0.21759999999999999</v>
      </c>
      <c r="I1275" s="183">
        <v>24.25</v>
      </c>
      <c r="J1275" s="183">
        <v>5.27</v>
      </c>
    </row>
    <row r="1276" spans="1:10" ht="26.4" x14ac:dyDescent="0.25">
      <c r="A1276" s="185" t="s">
        <v>1303</v>
      </c>
      <c r="B1276" s="187" t="s">
        <v>1432</v>
      </c>
      <c r="C1276" s="185" t="s">
        <v>36</v>
      </c>
      <c r="D1276" s="185" t="s">
        <v>1433</v>
      </c>
      <c r="E1276" s="164" t="s">
        <v>1307</v>
      </c>
      <c r="F1276" s="164"/>
      <c r="G1276" s="186" t="s">
        <v>77</v>
      </c>
      <c r="H1276" s="189">
        <v>0.25</v>
      </c>
      <c r="I1276" s="188">
        <v>5.56</v>
      </c>
      <c r="J1276" s="188">
        <v>1.39</v>
      </c>
    </row>
    <row r="1277" spans="1:10" ht="39.6" x14ac:dyDescent="0.25">
      <c r="A1277" s="185" t="s">
        <v>1303</v>
      </c>
      <c r="B1277" s="187" t="s">
        <v>1918</v>
      </c>
      <c r="C1277" s="185" t="s">
        <v>36</v>
      </c>
      <c r="D1277" s="185" t="s">
        <v>1919</v>
      </c>
      <c r="E1277" s="164" t="s">
        <v>1307</v>
      </c>
      <c r="F1277" s="164"/>
      <c r="G1277" s="186" t="s">
        <v>26</v>
      </c>
      <c r="H1277" s="189">
        <v>1.0815999999999999</v>
      </c>
      <c r="I1277" s="188">
        <v>23.75</v>
      </c>
      <c r="J1277" s="188">
        <v>25.68</v>
      </c>
    </row>
    <row r="1278" spans="1:10" ht="39.6" x14ac:dyDescent="0.25">
      <c r="A1278" s="185" t="s">
        <v>1303</v>
      </c>
      <c r="B1278" s="187" t="s">
        <v>1920</v>
      </c>
      <c r="C1278" s="185" t="s">
        <v>36</v>
      </c>
      <c r="D1278" s="185" t="s">
        <v>1921</v>
      </c>
      <c r="E1278" s="164" t="s">
        <v>1307</v>
      </c>
      <c r="F1278" s="164"/>
      <c r="G1278" s="186" t="s">
        <v>51</v>
      </c>
      <c r="H1278" s="189">
        <v>9.8500000000000004E-2</v>
      </c>
      <c r="I1278" s="188">
        <v>520</v>
      </c>
      <c r="J1278" s="188">
        <v>51.22</v>
      </c>
    </row>
    <row r="1279" spans="1:10" ht="26.4" x14ac:dyDescent="0.25">
      <c r="A1279" s="185" t="s">
        <v>1303</v>
      </c>
      <c r="B1279" s="187" t="s">
        <v>1526</v>
      </c>
      <c r="C1279" s="185" t="s">
        <v>36</v>
      </c>
      <c r="D1279" s="185" t="s">
        <v>1527</v>
      </c>
      <c r="E1279" s="164" t="s">
        <v>1307</v>
      </c>
      <c r="F1279" s="164"/>
      <c r="G1279" s="186" t="s">
        <v>77</v>
      </c>
      <c r="H1279" s="189">
        <v>0.2</v>
      </c>
      <c r="I1279" s="188">
        <v>3.83</v>
      </c>
      <c r="J1279" s="188">
        <v>0.76</v>
      </c>
    </row>
    <row r="1280" spans="1:10" ht="26.4" x14ac:dyDescent="0.25">
      <c r="A1280" s="185" t="s">
        <v>1303</v>
      </c>
      <c r="B1280" s="187" t="s">
        <v>1522</v>
      </c>
      <c r="C1280" s="185" t="s">
        <v>36</v>
      </c>
      <c r="D1280" s="185" t="s">
        <v>1523</v>
      </c>
      <c r="E1280" s="164" t="s">
        <v>1307</v>
      </c>
      <c r="F1280" s="164"/>
      <c r="G1280" s="186" t="s">
        <v>1496</v>
      </c>
      <c r="H1280" s="189">
        <v>1.6999999999999999E-3</v>
      </c>
      <c r="I1280" s="188">
        <v>7.59</v>
      </c>
      <c r="J1280" s="188">
        <v>0.01</v>
      </c>
    </row>
    <row r="1281" spans="1:10" x14ac:dyDescent="0.25">
      <c r="A1281" s="185" t="s">
        <v>1303</v>
      </c>
      <c r="B1281" s="187" t="s">
        <v>1339</v>
      </c>
      <c r="C1281" s="185" t="s">
        <v>36</v>
      </c>
      <c r="D1281" s="185" t="s">
        <v>1340</v>
      </c>
      <c r="E1281" s="164" t="s">
        <v>1307</v>
      </c>
      <c r="F1281" s="164"/>
      <c r="G1281" s="186" t="s">
        <v>93</v>
      </c>
      <c r="H1281" s="189">
        <v>2.4E-2</v>
      </c>
      <c r="I1281" s="188">
        <v>16.23</v>
      </c>
      <c r="J1281" s="188">
        <v>0.38</v>
      </c>
    </row>
    <row r="1282" spans="1:10" x14ac:dyDescent="0.25">
      <c r="A1282" s="196"/>
      <c r="B1282" s="196"/>
      <c r="C1282" s="196"/>
      <c r="D1282" s="196"/>
      <c r="E1282" s="196" t="s">
        <v>1309</v>
      </c>
      <c r="F1282" s="197">
        <v>4.08</v>
      </c>
      <c r="G1282" s="196" t="s">
        <v>1310</v>
      </c>
      <c r="H1282" s="197">
        <v>4.6500000000000004</v>
      </c>
      <c r="I1282" s="196" t="s">
        <v>1311</v>
      </c>
      <c r="J1282" s="197">
        <v>8.73</v>
      </c>
    </row>
    <row r="1283" spans="1:10" x14ac:dyDescent="0.25">
      <c r="A1283" s="196"/>
      <c r="B1283" s="196"/>
      <c r="C1283" s="196"/>
      <c r="D1283" s="196"/>
      <c r="E1283" s="196" t="s">
        <v>1312</v>
      </c>
      <c r="F1283" s="197">
        <v>18.68</v>
      </c>
      <c r="G1283" s="196"/>
      <c r="H1283" s="165" t="s">
        <v>1313</v>
      </c>
      <c r="I1283" s="165"/>
      <c r="J1283" s="197">
        <v>109.83</v>
      </c>
    </row>
    <row r="1284" spans="1:10" ht="14.4" thickBot="1" x14ac:dyDescent="0.3">
      <c r="A1284" s="191"/>
      <c r="B1284" s="191"/>
      <c r="C1284" s="191"/>
      <c r="D1284" s="191"/>
      <c r="E1284" s="191"/>
      <c r="F1284" s="191"/>
      <c r="G1284" s="191" t="s">
        <v>1314</v>
      </c>
      <c r="H1284" s="193" t="s">
        <v>1922</v>
      </c>
      <c r="I1284" s="191" t="s">
        <v>1316</v>
      </c>
      <c r="J1284" s="192">
        <v>47695.87</v>
      </c>
    </row>
    <row r="1285" spans="1:10" ht="14.4" thickTop="1" x14ac:dyDescent="0.25">
      <c r="A1285" s="179"/>
      <c r="B1285" s="179"/>
      <c r="C1285" s="179"/>
      <c r="D1285" s="179"/>
      <c r="E1285" s="179"/>
      <c r="F1285" s="179"/>
      <c r="G1285" s="179"/>
      <c r="H1285" s="179"/>
      <c r="I1285" s="179"/>
      <c r="J1285" s="179"/>
    </row>
    <row r="1286" spans="1:10" x14ac:dyDescent="0.25">
      <c r="A1286" s="168" t="s">
        <v>394</v>
      </c>
      <c r="B1286" s="170" t="s">
        <v>3</v>
      </c>
      <c r="C1286" s="168" t="s">
        <v>4</v>
      </c>
      <c r="D1286" s="168" t="s">
        <v>5</v>
      </c>
      <c r="E1286" s="161" t="s">
        <v>1291</v>
      </c>
      <c r="F1286" s="161"/>
      <c r="G1286" s="169" t="s">
        <v>6</v>
      </c>
      <c r="H1286" s="170" t="s">
        <v>7</v>
      </c>
      <c r="I1286" s="170" t="s">
        <v>8</v>
      </c>
      <c r="J1286" s="170" t="s">
        <v>10</v>
      </c>
    </row>
    <row r="1287" spans="1:10" ht="26.4" x14ac:dyDescent="0.25">
      <c r="A1287" s="174" t="s">
        <v>1292</v>
      </c>
      <c r="B1287" s="176" t="s">
        <v>395</v>
      </c>
      <c r="C1287" s="174" t="s">
        <v>20</v>
      </c>
      <c r="D1287" s="174" t="s">
        <v>396</v>
      </c>
      <c r="E1287" s="162" t="s">
        <v>1293</v>
      </c>
      <c r="F1287" s="162"/>
      <c r="G1287" s="175" t="s">
        <v>26</v>
      </c>
      <c r="H1287" s="178">
        <v>1</v>
      </c>
      <c r="I1287" s="177">
        <v>36.31</v>
      </c>
      <c r="J1287" s="177">
        <v>36.31</v>
      </c>
    </row>
    <row r="1288" spans="1:10" ht="26.4" x14ac:dyDescent="0.25">
      <c r="A1288" s="180" t="s">
        <v>1294</v>
      </c>
      <c r="B1288" s="182" t="s">
        <v>1301</v>
      </c>
      <c r="C1288" s="180" t="s">
        <v>36</v>
      </c>
      <c r="D1288" s="180" t="s">
        <v>1302</v>
      </c>
      <c r="E1288" s="163" t="s">
        <v>1297</v>
      </c>
      <c r="F1288" s="163"/>
      <c r="G1288" s="181" t="s">
        <v>1298</v>
      </c>
      <c r="H1288" s="184">
        <v>0.4</v>
      </c>
      <c r="I1288" s="183">
        <v>24.25</v>
      </c>
      <c r="J1288" s="183">
        <v>9.6999999999999993</v>
      </c>
    </row>
    <row r="1289" spans="1:10" ht="26.4" x14ac:dyDescent="0.25">
      <c r="A1289" s="180" t="s">
        <v>1294</v>
      </c>
      <c r="B1289" s="182" t="s">
        <v>1510</v>
      </c>
      <c r="C1289" s="180" t="s">
        <v>36</v>
      </c>
      <c r="D1289" s="180" t="s">
        <v>1511</v>
      </c>
      <c r="E1289" s="163" t="s">
        <v>1297</v>
      </c>
      <c r="F1289" s="163"/>
      <c r="G1289" s="181" t="s">
        <v>1298</v>
      </c>
      <c r="H1289" s="184">
        <v>0.4</v>
      </c>
      <c r="I1289" s="183">
        <v>29.98</v>
      </c>
      <c r="J1289" s="183">
        <v>11.99</v>
      </c>
    </row>
    <row r="1290" spans="1:10" ht="26.4" x14ac:dyDescent="0.25">
      <c r="A1290" s="180" t="s">
        <v>1294</v>
      </c>
      <c r="B1290" s="182" t="s">
        <v>1923</v>
      </c>
      <c r="C1290" s="180" t="s">
        <v>36</v>
      </c>
      <c r="D1290" s="180" t="s">
        <v>1924</v>
      </c>
      <c r="E1290" s="163" t="s">
        <v>1384</v>
      </c>
      <c r="F1290" s="163"/>
      <c r="G1290" s="181" t="s">
        <v>51</v>
      </c>
      <c r="H1290" s="184">
        <v>2.5000000000000001E-2</v>
      </c>
      <c r="I1290" s="183">
        <v>585.07000000000005</v>
      </c>
      <c r="J1290" s="183">
        <v>14.62</v>
      </c>
    </row>
    <row r="1291" spans="1:10" x14ac:dyDescent="0.25">
      <c r="A1291" s="196"/>
      <c r="B1291" s="196"/>
      <c r="C1291" s="196"/>
      <c r="D1291" s="196"/>
      <c r="E1291" s="196" t="s">
        <v>1309</v>
      </c>
      <c r="F1291" s="197">
        <v>8.1300000000000008</v>
      </c>
      <c r="G1291" s="196" t="s">
        <v>1310</v>
      </c>
      <c r="H1291" s="197">
        <v>9.26</v>
      </c>
      <c r="I1291" s="196" t="s">
        <v>1311</v>
      </c>
      <c r="J1291" s="197">
        <v>17.39</v>
      </c>
    </row>
    <row r="1292" spans="1:10" x14ac:dyDescent="0.25">
      <c r="A1292" s="196"/>
      <c r="B1292" s="196"/>
      <c r="C1292" s="196"/>
      <c r="D1292" s="196"/>
      <c r="E1292" s="196" t="s">
        <v>1312</v>
      </c>
      <c r="F1292" s="197">
        <v>7.44</v>
      </c>
      <c r="G1292" s="196"/>
      <c r="H1292" s="165" t="s">
        <v>1313</v>
      </c>
      <c r="I1292" s="165"/>
      <c r="J1292" s="197">
        <v>43.75</v>
      </c>
    </row>
    <row r="1293" spans="1:10" ht="14.4" thickBot="1" x14ac:dyDescent="0.3">
      <c r="A1293" s="191"/>
      <c r="B1293" s="191"/>
      <c r="C1293" s="191"/>
      <c r="D1293" s="191"/>
      <c r="E1293" s="191"/>
      <c r="F1293" s="191"/>
      <c r="G1293" s="191" t="s">
        <v>1314</v>
      </c>
      <c r="H1293" s="193" t="s">
        <v>1922</v>
      </c>
      <c r="I1293" s="191" t="s">
        <v>1316</v>
      </c>
      <c r="J1293" s="192">
        <v>18999.310000000001</v>
      </c>
    </row>
    <row r="1294" spans="1:10" ht="14.4" thickTop="1" x14ac:dyDescent="0.25">
      <c r="A1294" s="179"/>
      <c r="B1294" s="179"/>
      <c r="C1294" s="179"/>
      <c r="D1294" s="179"/>
      <c r="E1294" s="179"/>
      <c r="F1294" s="179"/>
      <c r="G1294" s="179"/>
      <c r="H1294" s="179"/>
      <c r="I1294" s="179"/>
      <c r="J1294" s="179"/>
    </row>
    <row r="1295" spans="1:10" x14ac:dyDescent="0.25">
      <c r="A1295" s="171" t="s">
        <v>397</v>
      </c>
      <c r="B1295" s="171"/>
      <c r="C1295" s="171"/>
      <c r="D1295" s="171" t="s">
        <v>398</v>
      </c>
      <c r="E1295" s="171"/>
      <c r="F1295" s="160"/>
      <c r="G1295" s="160"/>
      <c r="H1295" s="172"/>
      <c r="I1295" s="171"/>
      <c r="J1295" s="173">
        <v>38233.75</v>
      </c>
    </row>
    <row r="1296" spans="1:10" x14ac:dyDescent="0.25">
      <c r="A1296" s="168" t="s">
        <v>399</v>
      </c>
      <c r="B1296" s="170" t="s">
        <v>3</v>
      </c>
      <c r="C1296" s="168" t="s">
        <v>4</v>
      </c>
      <c r="D1296" s="168" t="s">
        <v>5</v>
      </c>
      <c r="E1296" s="161" t="s">
        <v>1291</v>
      </c>
      <c r="F1296" s="161"/>
      <c r="G1296" s="169" t="s">
        <v>6</v>
      </c>
      <c r="H1296" s="170" t="s">
        <v>7</v>
      </c>
      <c r="I1296" s="170" t="s">
        <v>8</v>
      </c>
      <c r="J1296" s="170" t="s">
        <v>10</v>
      </c>
    </row>
    <row r="1297" spans="1:10" ht="26.4" x14ac:dyDescent="0.25">
      <c r="A1297" s="174" t="s">
        <v>1292</v>
      </c>
      <c r="B1297" s="176" t="s">
        <v>400</v>
      </c>
      <c r="C1297" s="174" t="s">
        <v>20</v>
      </c>
      <c r="D1297" s="174" t="s">
        <v>401</v>
      </c>
      <c r="E1297" s="162" t="s">
        <v>1293</v>
      </c>
      <c r="F1297" s="162"/>
      <c r="G1297" s="175" t="s">
        <v>26</v>
      </c>
      <c r="H1297" s="178">
        <v>1</v>
      </c>
      <c r="I1297" s="177">
        <v>78.599999999999994</v>
      </c>
      <c r="J1297" s="177">
        <v>78.599999999999994</v>
      </c>
    </row>
    <row r="1298" spans="1:10" x14ac:dyDescent="0.25">
      <c r="A1298" s="185" t="s">
        <v>1303</v>
      </c>
      <c r="B1298" s="187" t="s">
        <v>1666</v>
      </c>
      <c r="C1298" s="185" t="s">
        <v>36</v>
      </c>
      <c r="D1298" s="185" t="s">
        <v>1667</v>
      </c>
      <c r="E1298" s="164" t="s">
        <v>1307</v>
      </c>
      <c r="F1298" s="164"/>
      <c r="G1298" s="186" t="s">
        <v>93</v>
      </c>
      <c r="H1298" s="189">
        <v>10</v>
      </c>
      <c r="I1298" s="188">
        <v>0.86</v>
      </c>
      <c r="J1298" s="188">
        <v>8.6</v>
      </c>
    </row>
    <row r="1299" spans="1:10" ht="26.4" x14ac:dyDescent="0.25">
      <c r="A1299" s="185" t="s">
        <v>1303</v>
      </c>
      <c r="B1299" s="187" t="s">
        <v>1925</v>
      </c>
      <c r="C1299" s="185" t="s">
        <v>1642</v>
      </c>
      <c r="D1299" s="185" t="s">
        <v>1926</v>
      </c>
      <c r="E1299" s="164" t="s">
        <v>1927</v>
      </c>
      <c r="F1299" s="164"/>
      <c r="G1299" s="186" t="s">
        <v>26</v>
      </c>
      <c r="H1299" s="189">
        <v>1</v>
      </c>
      <c r="I1299" s="188">
        <v>70</v>
      </c>
      <c r="J1299" s="188">
        <v>70</v>
      </c>
    </row>
    <row r="1300" spans="1:10" x14ac:dyDescent="0.25">
      <c r="A1300" s="196"/>
      <c r="B1300" s="196"/>
      <c r="C1300" s="196"/>
      <c r="D1300" s="196"/>
      <c r="E1300" s="196" t="s">
        <v>1309</v>
      </c>
      <c r="F1300" s="197">
        <v>0</v>
      </c>
      <c r="G1300" s="196" t="s">
        <v>1310</v>
      </c>
      <c r="H1300" s="197">
        <v>0</v>
      </c>
      <c r="I1300" s="196" t="s">
        <v>1311</v>
      </c>
      <c r="J1300" s="197">
        <v>0</v>
      </c>
    </row>
    <row r="1301" spans="1:10" x14ac:dyDescent="0.25">
      <c r="A1301" s="196"/>
      <c r="B1301" s="196"/>
      <c r="C1301" s="196"/>
      <c r="D1301" s="196"/>
      <c r="E1301" s="196" t="s">
        <v>1312</v>
      </c>
      <c r="F1301" s="197">
        <v>16.11</v>
      </c>
      <c r="G1301" s="196"/>
      <c r="H1301" s="165" t="s">
        <v>1313</v>
      </c>
      <c r="I1301" s="165"/>
      <c r="J1301" s="197">
        <v>94.71</v>
      </c>
    </row>
    <row r="1302" spans="1:10" ht="14.4" thickBot="1" x14ac:dyDescent="0.3">
      <c r="A1302" s="191"/>
      <c r="B1302" s="191"/>
      <c r="C1302" s="191"/>
      <c r="D1302" s="191"/>
      <c r="E1302" s="191"/>
      <c r="F1302" s="191"/>
      <c r="G1302" s="191" t="s">
        <v>1314</v>
      </c>
      <c r="H1302" s="193" t="s">
        <v>1928</v>
      </c>
      <c r="I1302" s="191" t="s">
        <v>1316</v>
      </c>
      <c r="J1302" s="192">
        <v>34691.32</v>
      </c>
    </row>
    <row r="1303" spans="1:10" ht="14.4" thickTop="1" x14ac:dyDescent="0.25">
      <c r="A1303" s="179"/>
      <c r="B1303" s="179"/>
      <c r="C1303" s="179"/>
      <c r="D1303" s="179"/>
      <c r="E1303" s="179"/>
      <c r="F1303" s="179"/>
      <c r="G1303" s="179"/>
      <c r="H1303" s="179"/>
      <c r="I1303" s="179"/>
      <c r="J1303" s="179"/>
    </row>
    <row r="1304" spans="1:10" x14ac:dyDescent="0.25">
      <c r="A1304" s="168" t="s">
        <v>402</v>
      </c>
      <c r="B1304" s="170" t="s">
        <v>3</v>
      </c>
      <c r="C1304" s="168" t="s">
        <v>4</v>
      </c>
      <c r="D1304" s="168" t="s">
        <v>5</v>
      </c>
      <c r="E1304" s="161" t="s">
        <v>1291</v>
      </c>
      <c r="F1304" s="161"/>
      <c r="G1304" s="169" t="s">
        <v>6</v>
      </c>
      <c r="H1304" s="170" t="s">
        <v>7</v>
      </c>
      <c r="I1304" s="170" t="s">
        <v>8</v>
      </c>
      <c r="J1304" s="170" t="s">
        <v>10</v>
      </c>
    </row>
    <row r="1305" spans="1:10" ht="39.6" x14ac:dyDescent="0.25">
      <c r="A1305" s="174" t="s">
        <v>1292</v>
      </c>
      <c r="B1305" s="176" t="s">
        <v>403</v>
      </c>
      <c r="C1305" s="174" t="s">
        <v>20</v>
      </c>
      <c r="D1305" s="174" t="s">
        <v>404</v>
      </c>
      <c r="E1305" s="162" t="s">
        <v>1293</v>
      </c>
      <c r="F1305" s="162"/>
      <c r="G1305" s="175" t="s">
        <v>26</v>
      </c>
      <c r="H1305" s="178">
        <v>1</v>
      </c>
      <c r="I1305" s="177">
        <v>43.25</v>
      </c>
      <c r="J1305" s="177">
        <v>43.25</v>
      </c>
    </row>
    <row r="1306" spans="1:10" x14ac:dyDescent="0.25">
      <c r="A1306" s="185" t="s">
        <v>1303</v>
      </c>
      <c r="B1306" s="187" t="s">
        <v>1666</v>
      </c>
      <c r="C1306" s="185" t="s">
        <v>36</v>
      </c>
      <c r="D1306" s="185" t="s">
        <v>1667</v>
      </c>
      <c r="E1306" s="164" t="s">
        <v>1307</v>
      </c>
      <c r="F1306" s="164"/>
      <c r="G1306" s="186" t="s">
        <v>93</v>
      </c>
      <c r="H1306" s="189">
        <v>9.6</v>
      </c>
      <c r="I1306" s="188">
        <v>0.86</v>
      </c>
      <c r="J1306" s="188">
        <v>8.25</v>
      </c>
    </row>
    <row r="1307" spans="1:10" ht="26.4" x14ac:dyDescent="0.25">
      <c r="A1307" s="185" t="s">
        <v>1303</v>
      </c>
      <c r="B1307" s="187" t="s">
        <v>1929</v>
      </c>
      <c r="C1307" s="185" t="s">
        <v>1642</v>
      </c>
      <c r="D1307" s="185" t="s">
        <v>1930</v>
      </c>
      <c r="E1307" s="164" t="s">
        <v>1927</v>
      </c>
      <c r="F1307" s="164"/>
      <c r="G1307" s="186" t="s">
        <v>26</v>
      </c>
      <c r="H1307" s="189">
        <v>1</v>
      </c>
      <c r="I1307" s="188">
        <v>35</v>
      </c>
      <c r="J1307" s="188">
        <v>35</v>
      </c>
    </row>
    <row r="1308" spans="1:10" x14ac:dyDescent="0.25">
      <c r="A1308" s="196"/>
      <c r="B1308" s="196"/>
      <c r="C1308" s="196"/>
      <c r="D1308" s="196"/>
      <c r="E1308" s="196" t="s">
        <v>1309</v>
      </c>
      <c r="F1308" s="197">
        <v>0</v>
      </c>
      <c r="G1308" s="196" t="s">
        <v>1310</v>
      </c>
      <c r="H1308" s="197">
        <v>0</v>
      </c>
      <c r="I1308" s="196" t="s">
        <v>1311</v>
      </c>
      <c r="J1308" s="197">
        <v>0</v>
      </c>
    </row>
    <row r="1309" spans="1:10" x14ac:dyDescent="0.25">
      <c r="A1309" s="196"/>
      <c r="B1309" s="196"/>
      <c r="C1309" s="196"/>
      <c r="D1309" s="196"/>
      <c r="E1309" s="196" t="s">
        <v>1312</v>
      </c>
      <c r="F1309" s="197">
        <v>8.86</v>
      </c>
      <c r="G1309" s="196"/>
      <c r="H1309" s="165" t="s">
        <v>1313</v>
      </c>
      <c r="I1309" s="165"/>
      <c r="J1309" s="197">
        <v>52.11</v>
      </c>
    </row>
    <row r="1310" spans="1:10" ht="14.4" thickBot="1" x14ac:dyDescent="0.3">
      <c r="A1310" s="191"/>
      <c r="B1310" s="191"/>
      <c r="C1310" s="191"/>
      <c r="D1310" s="191"/>
      <c r="E1310" s="191"/>
      <c r="F1310" s="191"/>
      <c r="G1310" s="191" t="s">
        <v>1314</v>
      </c>
      <c r="H1310" s="193" t="s">
        <v>1931</v>
      </c>
      <c r="I1310" s="191" t="s">
        <v>1316</v>
      </c>
      <c r="J1310" s="192">
        <v>3542.43</v>
      </c>
    </row>
    <row r="1311" spans="1:10" ht="14.4" thickTop="1" x14ac:dyDescent="0.25">
      <c r="A1311" s="179"/>
      <c r="B1311" s="179"/>
      <c r="C1311" s="179"/>
      <c r="D1311" s="179"/>
      <c r="E1311" s="179"/>
      <c r="F1311" s="179"/>
      <c r="G1311" s="179"/>
      <c r="H1311" s="179"/>
      <c r="I1311" s="179"/>
      <c r="J1311" s="179"/>
    </row>
    <row r="1312" spans="1:10" x14ac:dyDescent="0.25">
      <c r="A1312" s="171" t="s">
        <v>405</v>
      </c>
      <c r="B1312" s="171"/>
      <c r="C1312" s="171"/>
      <c r="D1312" s="171" t="s">
        <v>406</v>
      </c>
      <c r="E1312" s="171"/>
      <c r="F1312" s="160"/>
      <c r="G1312" s="160"/>
      <c r="H1312" s="172"/>
      <c r="I1312" s="171"/>
      <c r="J1312" s="173">
        <v>9240.41</v>
      </c>
    </row>
    <row r="1313" spans="1:10" x14ac:dyDescent="0.25">
      <c r="A1313" s="168" t="s">
        <v>407</v>
      </c>
      <c r="B1313" s="170" t="s">
        <v>3</v>
      </c>
      <c r="C1313" s="168" t="s">
        <v>4</v>
      </c>
      <c r="D1313" s="168" t="s">
        <v>5</v>
      </c>
      <c r="E1313" s="161" t="s">
        <v>1291</v>
      </c>
      <c r="F1313" s="161"/>
      <c r="G1313" s="169" t="s">
        <v>6</v>
      </c>
      <c r="H1313" s="170" t="s">
        <v>7</v>
      </c>
      <c r="I1313" s="170" t="s">
        <v>8</v>
      </c>
      <c r="J1313" s="170" t="s">
        <v>10</v>
      </c>
    </row>
    <row r="1314" spans="1:10" x14ac:dyDescent="0.25">
      <c r="A1314" s="174" t="s">
        <v>1292</v>
      </c>
      <c r="B1314" s="176" t="s">
        <v>408</v>
      </c>
      <c r="C1314" s="174" t="s">
        <v>20</v>
      </c>
      <c r="D1314" s="174" t="s">
        <v>409</v>
      </c>
      <c r="E1314" s="162" t="s">
        <v>1293</v>
      </c>
      <c r="F1314" s="162"/>
      <c r="G1314" s="175" t="s">
        <v>77</v>
      </c>
      <c r="H1314" s="178">
        <v>1</v>
      </c>
      <c r="I1314" s="177">
        <v>20.66</v>
      </c>
      <c r="J1314" s="177">
        <v>20.66</v>
      </c>
    </row>
    <row r="1315" spans="1:10" x14ac:dyDescent="0.25">
      <c r="A1315" s="185" t="s">
        <v>1303</v>
      </c>
      <c r="B1315" s="187" t="s">
        <v>1932</v>
      </c>
      <c r="C1315" s="185" t="s">
        <v>1642</v>
      </c>
      <c r="D1315" s="185" t="s">
        <v>1933</v>
      </c>
      <c r="E1315" s="164" t="s">
        <v>1927</v>
      </c>
      <c r="F1315" s="164"/>
      <c r="G1315" s="186" t="s">
        <v>1934</v>
      </c>
      <c r="H1315" s="189">
        <v>1</v>
      </c>
      <c r="I1315" s="188">
        <v>18.079999999999998</v>
      </c>
      <c r="J1315" s="188">
        <v>18.079999999999998</v>
      </c>
    </row>
    <row r="1316" spans="1:10" x14ac:dyDescent="0.25">
      <c r="A1316" s="185" t="s">
        <v>1303</v>
      </c>
      <c r="B1316" s="187" t="s">
        <v>1666</v>
      </c>
      <c r="C1316" s="185" t="s">
        <v>36</v>
      </c>
      <c r="D1316" s="185" t="s">
        <v>1667</v>
      </c>
      <c r="E1316" s="164" t="s">
        <v>1307</v>
      </c>
      <c r="F1316" s="164"/>
      <c r="G1316" s="186" t="s">
        <v>93</v>
      </c>
      <c r="H1316" s="189">
        <v>3</v>
      </c>
      <c r="I1316" s="188">
        <v>0.86</v>
      </c>
      <c r="J1316" s="188">
        <v>2.58</v>
      </c>
    </row>
    <row r="1317" spans="1:10" x14ac:dyDescent="0.25">
      <c r="A1317" s="196"/>
      <c r="B1317" s="196"/>
      <c r="C1317" s="196"/>
      <c r="D1317" s="196"/>
      <c r="E1317" s="196" t="s">
        <v>1309</v>
      </c>
      <c r="F1317" s="197">
        <v>0</v>
      </c>
      <c r="G1317" s="196" t="s">
        <v>1310</v>
      </c>
      <c r="H1317" s="197">
        <v>0</v>
      </c>
      <c r="I1317" s="196" t="s">
        <v>1311</v>
      </c>
      <c r="J1317" s="197">
        <v>0</v>
      </c>
    </row>
    <row r="1318" spans="1:10" x14ac:dyDescent="0.25">
      <c r="A1318" s="196"/>
      <c r="B1318" s="196"/>
      <c r="C1318" s="196"/>
      <c r="D1318" s="196"/>
      <c r="E1318" s="196" t="s">
        <v>1312</v>
      </c>
      <c r="F1318" s="197">
        <v>4.2300000000000004</v>
      </c>
      <c r="G1318" s="196"/>
      <c r="H1318" s="165" t="s">
        <v>1313</v>
      </c>
      <c r="I1318" s="165"/>
      <c r="J1318" s="197">
        <v>24.89</v>
      </c>
    </row>
    <row r="1319" spans="1:10" ht="14.4" thickBot="1" x14ac:dyDescent="0.3">
      <c r="A1319" s="191"/>
      <c r="B1319" s="191"/>
      <c r="C1319" s="191"/>
      <c r="D1319" s="191"/>
      <c r="E1319" s="191"/>
      <c r="F1319" s="191"/>
      <c r="G1319" s="191" t="s">
        <v>1314</v>
      </c>
      <c r="H1319" s="193" t="s">
        <v>1935</v>
      </c>
      <c r="I1319" s="191" t="s">
        <v>1316</v>
      </c>
      <c r="J1319" s="192">
        <v>9240.41</v>
      </c>
    </row>
    <row r="1320" spans="1:10" ht="14.4" thickTop="1" x14ac:dyDescent="0.25">
      <c r="A1320" s="179"/>
      <c r="B1320" s="179"/>
      <c r="C1320" s="179"/>
      <c r="D1320" s="179"/>
      <c r="E1320" s="179"/>
      <c r="F1320" s="179"/>
      <c r="G1320" s="179"/>
      <c r="H1320" s="179"/>
      <c r="I1320" s="179"/>
      <c r="J1320" s="179"/>
    </row>
    <row r="1321" spans="1:10" x14ac:dyDescent="0.25">
      <c r="A1321" s="171" t="s">
        <v>410</v>
      </c>
      <c r="B1321" s="171"/>
      <c r="C1321" s="171"/>
      <c r="D1321" s="171" t="s">
        <v>411</v>
      </c>
      <c r="E1321" s="171"/>
      <c r="F1321" s="160"/>
      <c r="G1321" s="160"/>
      <c r="H1321" s="172"/>
      <c r="I1321" s="171"/>
      <c r="J1321" s="173">
        <v>53584.13</v>
      </c>
    </row>
    <row r="1322" spans="1:10" x14ac:dyDescent="0.25">
      <c r="A1322" s="171" t="s">
        <v>412</v>
      </c>
      <c r="B1322" s="171"/>
      <c r="C1322" s="171"/>
      <c r="D1322" s="171" t="s">
        <v>373</v>
      </c>
      <c r="E1322" s="171"/>
      <c r="F1322" s="160"/>
      <c r="G1322" s="160"/>
      <c r="H1322" s="172"/>
      <c r="I1322" s="171"/>
      <c r="J1322" s="173">
        <v>53584.13</v>
      </c>
    </row>
    <row r="1323" spans="1:10" x14ac:dyDescent="0.25">
      <c r="A1323" s="168" t="s">
        <v>413</v>
      </c>
      <c r="B1323" s="170" t="s">
        <v>3</v>
      </c>
      <c r="C1323" s="168" t="s">
        <v>4</v>
      </c>
      <c r="D1323" s="168" t="s">
        <v>5</v>
      </c>
      <c r="E1323" s="161" t="s">
        <v>1291</v>
      </c>
      <c r="F1323" s="161"/>
      <c r="G1323" s="169" t="s">
        <v>6</v>
      </c>
      <c r="H1323" s="170" t="s">
        <v>7</v>
      </c>
      <c r="I1323" s="170" t="s">
        <v>8</v>
      </c>
      <c r="J1323" s="170" t="s">
        <v>10</v>
      </c>
    </row>
    <row r="1324" spans="1:10" ht="39.6" x14ac:dyDescent="0.25">
      <c r="A1324" s="174" t="s">
        <v>1292</v>
      </c>
      <c r="B1324" s="176" t="s">
        <v>414</v>
      </c>
      <c r="C1324" s="174" t="s">
        <v>36</v>
      </c>
      <c r="D1324" s="174" t="s">
        <v>415</v>
      </c>
      <c r="E1324" s="162" t="s">
        <v>1917</v>
      </c>
      <c r="F1324" s="162"/>
      <c r="G1324" s="175" t="s">
        <v>51</v>
      </c>
      <c r="H1324" s="178">
        <v>1</v>
      </c>
      <c r="I1324" s="177">
        <v>768.02</v>
      </c>
      <c r="J1324" s="177">
        <v>768.02</v>
      </c>
    </row>
    <row r="1325" spans="1:10" ht="26.4" x14ac:dyDescent="0.25">
      <c r="A1325" s="180" t="s">
        <v>1294</v>
      </c>
      <c r="B1325" s="182" t="s">
        <v>1301</v>
      </c>
      <c r="C1325" s="180" t="s">
        <v>36</v>
      </c>
      <c r="D1325" s="180" t="s">
        <v>1302</v>
      </c>
      <c r="E1325" s="163" t="s">
        <v>1297</v>
      </c>
      <c r="F1325" s="163"/>
      <c r="G1325" s="181" t="s">
        <v>1298</v>
      </c>
      <c r="H1325" s="184">
        <v>1.7827999999999999</v>
      </c>
      <c r="I1325" s="183">
        <v>24.25</v>
      </c>
      <c r="J1325" s="183">
        <v>43.23</v>
      </c>
    </row>
    <row r="1326" spans="1:10" ht="26.4" x14ac:dyDescent="0.25">
      <c r="A1326" s="180" t="s">
        <v>1294</v>
      </c>
      <c r="B1326" s="182" t="s">
        <v>1335</v>
      </c>
      <c r="C1326" s="180" t="s">
        <v>36</v>
      </c>
      <c r="D1326" s="180" t="s">
        <v>1336</v>
      </c>
      <c r="E1326" s="163" t="s">
        <v>1297</v>
      </c>
      <c r="F1326" s="163"/>
      <c r="G1326" s="181" t="s">
        <v>1298</v>
      </c>
      <c r="H1326" s="184">
        <v>1.6268</v>
      </c>
      <c r="I1326" s="183">
        <v>29.38</v>
      </c>
      <c r="J1326" s="183">
        <v>47.79</v>
      </c>
    </row>
    <row r="1327" spans="1:10" ht="26.4" x14ac:dyDescent="0.25">
      <c r="A1327" s="180" t="s">
        <v>1294</v>
      </c>
      <c r="B1327" s="182" t="s">
        <v>1510</v>
      </c>
      <c r="C1327" s="180" t="s">
        <v>36</v>
      </c>
      <c r="D1327" s="180" t="s">
        <v>1511</v>
      </c>
      <c r="E1327" s="163" t="s">
        <v>1297</v>
      </c>
      <c r="F1327" s="163"/>
      <c r="G1327" s="181" t="s">
        <v>1298</v>
      </c>
      <c r="H1327" s="184">
        <v>0.156</v>
      </c>
      <c r="I1327" s="183">
        <v>29.98</v>
      </c>
      <c r="J1327" s="183">
        <v>4.67</v>
      </c>
    </row>
    <row r="1328" spans="1:10" ht="39.6" x14ac:dyDescent="0.25">
      <c r="A1328" s="185" t="s">
        <v>1303</v>
      </c>
      <c r="B1328" s="187" t="s">
        <v>1920</v>
      </c>
      <c r="C1328" s="185" t="s">
        <v>36</v>
      </c>
      <c r="D1328" s="185" t="s">
        <v>1921</v>
      </c>
      <c r="E1328" s="164" t="s">
        <v>1307</v>
      </c>
      <c r="F1328" s="164"/>
      <c r="G1328" s="186" t="s">
        <v>51</v>
      </c>
      <c r="H1328" s="189">
        <v>1.2315</v>
      </c>
      <c r="I1328" s="188">
        <v>520</v>
      </c>
      <c r="J1328" s="188">
        <v>640.38</v>
      </c>
    </row>
    <row r="1329" spans="1:10" ht="26.4" x14ac:dyDescent="0.25">
      <c r="A1329" s="185" t="s">
        <v>1303</v>
      </c>
      <c r="B1329" s="187" t="s">
        <v>1526</v>
      </c>
      <c r="C1329" s="185" t="s">
        <v>36</v>
      </c>
      <c r="D1329" s="185" t="s">
        <v>1527</v>
      </c>
      <c r="E1329" s="164" t="s">
        <v>1307</v>
      </c>
      <c r="F1329" s="164"/>
      <c r="G1329" s="186" t="s">
        <v>77</v>
      </c>
      <c r="H1329" s="189">
        <v>2.5</v>
      </c>
      <c r="I1329" s="188">
        <v>3.83</v>
      </c>
      <c r="J1329" s="188">
        <v>9.57</v>
      </c>
    </row>
    <row r="1330" spans="1:10" x14ac:dyDescent="0.25">
      <c r="A1330" s="185" t="s">
        <v>1303</v>
      </c>
      <c r="B1330" s="187" t="s">
        <v>1339</v>
      </c>
      <c r="C1330" s="185" t="s">
        <v>36</v>
      </c>
      <c r="D1330" s="185" t="s">
        <v>1340</v>
      </c>
      <c r="E1330" s="164" t="s">
        <v>1307</v>
      </c>
      <c r="F1330" s="164"/>
      <c r="G1330" s="186" t="s">
        <v>93</v>
      </c>
      <c r="H1330" s="189">
        <v>0.2994</v>
      </c>
      <c r="I1330" s="188">
        <v>16.23</v>
      </c>
      <c r="J1330" s="188">
        <v>4.8499999999999996</v>
      </c>
    </row>
    <row r="1331" spans="1:10" ht="26.4" x14ac:dyDescent="0.25">
      <c r="A1331" s="185" t="s">
        <v>1303</v>
      </c>
      <c r="B1331" s="187" t="s">
        <v>1432</v>
      </c>
      <c r="C1331" s="185" t="s">
        <v>36</v>
      </c>
      <c r="D1331" s="185" t="s">
        <v>1433</v>
      </c>
      <c r="E1331" s="164" t="s">
        <v>1307</v>
      </c>
      <c r="F1331" s="164"/>
      <c r="G1331" s="186" t="s">
        <v>77</v>
      </c>
      <c r="H1331" s="189">
        <v>3.125</v>
      </c>
      <c r="I1331" s="188">
        <v>5.56</v>
      </c>
      <c r="J1331" s="188">
        <v>17.37</v>
      </c>
    </row>
    <row r="1332" spans="1:10" ht="26.4" x14ac:dyDescent="0.25">
      <c r="A1332" s="185" t="s">
        <v>1303</v>
      </c>
      <c r="B1332" s="187" t="s">
        <v>1522</v>
      </c>
      <c r="C1332" s="185" t="s">
        <v>36</v>
      </c>
      <c r="D1332" s="185" t="s">
        <v>1523</v>
      </c>
      <c r="E1332" s="164" t="s">
        <v>1307</v>
      </c>
      <c r="F1332" s="164"/>
      <c r="G1332" s="186" t="s">
        <v>1496</v>
      </c>
      <c r="H1332" s="189">
        <v>2.1299999999999999E-2</v>
      </c>
      <c r="I1332" s="188">
        <v>7.59</v>
      </c>
      <c r="J1332" s="188">
        <v>0.16</v>
      </c>
    </row>
    <row r="1333" spans="1:10" x14ac:dyDescent="0.25">
      <c r="A1333" s="196"/>
      <c r="B1333" s="196"/>
      <c r="C1333" s="196"/>
      <c r="D1333" s="196"/>
      <c r="E1333" s="196" t="s">
        <v>1309</v>
      </c>
      <c r="F1333" s="197">
        <v>33.42</v>
      </c>
      <c r="G1333" s="196" t="s">
        <v>1310</v>
      </c>
      <c r="H1333" s="197">
        <v>38.049999999999997</v>
      </c>
      <c r="I1333" s="196" t="s">
        <v>1311</v>
      </c>
      <c r="J1333" s="197">
        <v>71.47</v>
      </c>
    </row>
    <row r="1334" spans="1:10" x14ac:dyDescent="0.25">
      <c r="A1334" s="196"/>
      <c r="B1334" s="196"/>
      <c r="C1334" s="196"/>
      <c r="D1334" s="196"/>
      <c r="E1334" s="196" t="s">
        <v>1312</v>
      </c>
      <c r="F1334" s="197">
        <v>157.44</v>
      </c>
      <c r="G1334" s="196"/>
      <c r="H1334" s="165" t="s">
        <v>1313</v>
      </c>
      <c r="I1334" s="165"/>
      <c r="J1334" s="197">
        <v>925.46</v>
      </c>
    </row>
    <row r="1335" spans="1:10" ht="14.4" thickBot="1" x14ac:dyDescent="0.3">
      <c r="A1335" s="191"/>
      <c r="B1335" s="191"/>
      <c r="C1335" s="191"/>
      <c r="D1335" s="191"/>
      <c r="E1335" s="191"/>
      <c r="F1335" s="191"/>
      <c r="G1335" s="191" t="s">
        <v>1314</v>
      </c>
      <c r="H1335" s="193" t="s">
        <v>1936</v>
      </c>
      <c r="I1335" s="191" t="s">
        <v>1316</v>
      </c>
      <c r="J1335" s="192">
        <v>53584.13</v>
      </c>
    </row>
    <row r="1336" spans="1:10" ht="14.4" thickTop="1" x14ac:dyDescent="0.25">
      <c r="A1336" s="179"/>
      <c r="B1336" s="179"/>
      <c r="C1336" s="179"/>
      <c r="D1336" s="179"/>
      <c r="E1336" s="179"/>
      <c r="F1336" s="179"/>
      <c r="G1336" s="179"/>
      <c r="H1336" s="179"/>
      <c r="I1336" s="179"/>
      <c r="J1336" s="179"/>
    </row>
    <row r="1337" spans="1:10" x14ac:dyDescent="0.25">
      <c r="A1337" s="171" t="s">
        <v>416</v>
      </c>
      <c r="B1337" s="171"/>
      <c r="C1337" s="171"/>
      <c r="D1337" s="171" t="s">
        <v>417</v>
      </c>
      <c r="E1337" s="171"/>
      <c r="F1337" s="160"/>
      <c r="G1337" s="160"/>
      <c r="H1337" s="172"/>
      <c r="I1337" s="171"/>
      <c r="J1337" s="173">
        <v>48851.46</v>
      </c>
    </row>
    <row r="1338" spans="1:10" x14ac:dyDescent="0.25">
      <c r="A1338" s="171" t="s">
        <v>418</v>
      </c>
      <c r="B1338" s="171"/>
      <c r="C1338" s="171"/>
      <c r="D1338" s="171" t="s">
        <v>419</v>
      </c>
      <c r="E1338" s="171"/>
      <c r="F1338" s="160"/>
      <c r="G1338" s="160"/>
      <c r="H1338" s="172"/>
      <c r="I1338" s="171"/>
      <c r="J1338" s="173">
        <v>48851.46</v>
      </c>
    </row>
    <row r="1339" spans="1:10" x14ac:dyDescent="0.25">
      <c r="A1339" s="168" t="s">
        <v>420</v>
      </c>
      <c r="B1339" s="170" t="s">
        <v>3</v>
      </c>
      <c r="C1339" s="168" t="s">
        <v>4</v>
      </c>
      <c r="D1339" s="168" t="s">
        <v>5</v>
      </c>
      <c r="E1339" s="161" t="s">
        <v>1291</v>
      </c>
      <c r="F1339" s="161"/>
      <c r="G1339" s="169" t="s">
        <v>6</v>
      </c>
      <c r="H1339" s="170" t="s">
        <v>7</v>
      </c>
      <c r="I1339" s="170" t="s">
        <v>8</v>
      </c>
      <c r="J1339" s="170" t="s">
        <v>10</v>
      </c>
    </row>
    <row r="1340" spans="1:10" ht="26.4" x14ac:dyDescent="0.25">
      <c r="A1340" s="174" t="s">
        <v>1292</v>
      </c>
      <c r="B1340" s="176" t="s">
        <v>421</v>
      </c>
      <c r="C1340" s="174" t="s">
        <v>36</v>
      </c>
      <c r="D1340" s="174" t="s">
        <v>422</v>
      </c>
      <c r="E1340" s="162" t="s">
        <v>1937</v>
      </c>
      <c r="F1340" s="162"/>
      <c r="G1340" s="175" t="s">
        <v>26</v>
      </c>
      <c r="H1340" s="178">
        <v>1</v>
      </c>
      <c r="I1340" s="177">
        <v>76.67</v>
      </c>
      <c r="J1340" s="177">
        <v>76.67</v>
      </c>
    </row>
    <row r="1341" spans="1:10" ht="26.4" x14ac:dyDescent="0.25">
      <c r="A1341" s="180" t="s">
        <v>1294</v>
      </c>
      <c r="B1341" s="182" t="s">
        <v>1301</v>
      </c>
      <c r="C1341" s="180" t="s">
        <v>36</v>
      </c>
      <c r="D1341" s="180" t="s">
        <v>1302</v>
      </c>
      <c r="E1341" s="163" t="s">
        <v>1297</v>
      </c>
      <c r="F1341" s="163"/>
      <c r="G1341" s="181" t="s">
        <v>1298</v>
      </c>
      <c r="H1341" s="184">
        <v>0.47860000000000003</v>
      </c>
      <c r="I1341" s="183">
        <v>24.25</v>
      </c>
      <c r="J1341" s="183">
        <v>11.6</v>
      </c>
    </row>
    <row r="1342" spans="1:10" ht="26.4" x14ac:dyDescent="0.25">
      <c r="A1342" s="180" t="s">
        <v>1294</v>
      </c>
      <c r="B1342" s="182" t="s">
        <v>1687</v>
      </c>
      <c r="C1342" s="180" t="s">
        <v>36</v>
      </c>
      <c r="D1342" s="180" t="s">
        <v>1688</v>
      </c>
      <c r="E1342" s="163" t="s">
        <v>1297</v>
      </c>
      <c r="F1342" s="163"/>
      <c r="G1342" s="181" t="s">
        <v>1298</v>
      </c>
      <c r="H1342" s="184">
        <v>0.47860000000000003</v>
      </c>
      <c r="I1342" s="183">
        <v>22.58</v>
      </c>
      <c r="J1342" s="183">
        <v>10.8</v>
      </c>
    </row>
    <row r="1343" spans="1:10" ht="26.4" x14ac:dyDescent="0.25">
      <c r="A1343" s="185" t="s">
        <v>1303</v>
      </c>
      <c r="B1343" s="187" t="s">
        <v>1689</v>
      </c>
      <c r="C1343" s="185" t="s">
        <v>36</v>
      </c>
      <c r="D1343" s="185" t="s">
        <v>1690</v>
      </c>
      <c r="E1343" s="164" t="s">
        <v>1307</v>
      </c>
      <c r="F1343" s="164"/>
      <c r="G1343" s="186" t="s">
        <v>38</v>
      </c>
      <c r="H1343" s="189">
        <v>9.6469000000000005</v>
      </c>
      <c r="I1343" s="188">
        <v>0.16</v>
      </c>
      <c r="J1343" s="188">
        <v>1.54</v>
      </c>
    </row>
    <row r="1344" spans="1:10" ht="26.4" x14ac:dyDescent="0.25">
      <c r="A1344" s="185" t="s">
        <v>1303</v>
      </c>
      <c r="B1344" s="187" t="s">
        <v>1699</v>
      </c>
      <c r="C1344" s="185" t="s">
        <v>36</v>
      </c>
      <c r="D1344" s="185" t="s">
        <v>1700</v>
      </c>
      <c r="E1344" s="164" t="s">
        <v>1307</v>
      </c>
      <c r="F1344" s="164"/>
      <c r="G1344" s="186" t="s">
        <v>77</v>
      </c>
      <c r="H1344" s="189">
        <v>1.4276</v>
      </c>
      <c r="I1344" s="188">
        <v>2.67</v>
      </c>
      <c r="J1344" s="188">
        <v>3.81</v>
      </c>
    </row>
    <row r="1345" spans="1:10" ht="39.6" x14ac:dyDescent="0.25">
      <c r="A1345" s="185" t="s">
        <v>1303</v>
      </c>
      <c r="B1345" s="187" t="s">
        <v>1693</v>
      </c>
      <c r="C1345" s="185" t="s">
        <v>36</v>
      </c>
      <c r="D1345" s="185" t="s">
        <v>1694</v>
      </c>
      <c r="E1345" s="164" t="s">
        <v>1307</v>
      </c>
      <c r="F1345" s="164"/>
      <c r="G1345" s="186" t="s">
        <v>93</v>
      </c>
      <c r="H1345" s="189">
        <v>0.69259999999999999</v>
      </c>
      <c r="I1345" s="188">
        <v>3.34</v>
      </c>
      <c r="J1345" s="188">
        <v>2.31</v>
      </c>
    </row>
    <row r="1346" spans="1:10" ht="26.4" x14ac:dyDescent="0.25">
      <c r="A1346" s="185" t="s">
        <v>1303</v>
      </c>
      <c r="B1346" s="187" t="s">
        <v>1691</v>
      </c>
      <c r="C1346" s="185" t="s">
        <v>36</v>
      </c>
      <c r="D1346" s="185" t="s">
        <v>1692</v>
      </c>
      <c r="E1346" s="164" t="s">
        <v>1307</v>
      </c>
      <c r="F1346" s="164"/>
      <c r="G1346" s="186" t="s">
        <v>38</v>
      </c>
      <c r="H1346" s="189">
        <v>1.2266999999999999</v>
      </c>
      <c r="I1346" s="188">
        <v>0.38</v>
      </c>
      <c r="J1346" s="188">
        <v>0.46</v>
      </c>
    </row>
    <row r="1347" spans="1:10" x14ac:dyDescent="0.25">
      <c r="A1347" s="185" t="s">
        <v>1303</v>
      </c>
      <c r="B1347" s="187" t="s">
        <v>1938</v>
      </c>
      <c r="C1347" s="185" t="s">
        <v>36</v>
      </c>
      <c r="D1347" s="185" t="s">
        <v>1939</v>
      </c>
      <c r="E1347" s="164" t="s">
        <v>1307</v>
      </c>
      <c r="F1347" s="164"/>
      <c r="G1347" s="186" t="s">
        <v>1653</v>
      </c>
      <c r="H1347" s="189">
        <v>1.23E-2</v>
      </c>
      <c r="I1347" s="188">
        <v>42.67</v>
      </c>
      <c r="J1347" s="188">
        <v>0.52</v>
      </c>
    </row>
    <row r="1348" spans="1:10" ht="26.4" x14ac:dyDescent="0.25">
      <c r="A1348" s="185" t="s">
        <v>1303</v>
      </c>
      <c r="B1348" s="187" t="s">
        <v>1697</v>
      </c>
      <c r="C1348" s="185" t="s">
        <v>36</v>
      </c>
      <c r="D1348" s="185" t="s">
        <v>1698</v>
      </c>
      <c r="E1348" s="164" t="s">
        <v>1307</v>
      </c>
      <c r="F1348" s="164"/>
      <c r="G1348" s="186" t="s">
        <v>26</v>
      </c>
      <c r="H1348" s="189">
        <v>1.0838000000000001</v>
      </c>
      <c r="I1348" s="188">
        <v>19.3</v>
      </c>
      <c r="J1348" s="188">
        <v>20.91</v>
      </c>
    </row>
    <row r="1349" spans="1:10" ht="26.4" x14ac:dyDescent="0.25">
      <c r="A1349" s="185" t="s">
        <v>1303</v>
      </c>
      <c r="B1349" s="187" t="s">
        <v>1940</v>
      </c>
      <c r="C1349" s="185" t="s">
        <v>36</v>
      </c>
      <c r="D1349" s="185" t="s">
        <v>1941</v>
      </c>
      <c r="E1349" s="164" t="s">
        <v>1307</v>
      </c>
      <c r="F1349" s="164"/>
      <c r="G1349" s="186" t="s">
        <v>77</v>
      </c>
      <c r="H1349" s="189">
        <v>3.5470000000000002</v>
      </c>
      <c r="I1349" s="188">
        <v>5.98</v>
      </c>
      <c r="J1349" s="188">
        <v>21.21</v>
      </c>
    </row>
    <row r="1350" spans="1:10" ht="39.6" x14ac:dyDescent="0.25">
      <c r="A1350" s="185" t="s">
        <v>1303</v>
      </c>
      <c r="B1350" s="187" t="s">
        <v>1942</v>
      </c>
      <c r="C1350" s="185" t="s">
        <v>36</v>
      </c>
      <c r="D1350" s="185" t="s">
        <v>1943</v>
      </c>
      <c r="E1350" s="164" t="s">
        <v>1307</v>
      </c>
      <c r="F1350" s="164"/>
      <c r="G1350" s="186" t="s">
        <v>38</v>
      </c>
      <c r="H1350" s="189">
        <v>1.2266999999999999</v>
      </c>
      <c r="I1350" s="188">
        <v>2.25</v>
      </c>
      <c r="J1350" s="188">
        <v>2.76</v>
      </c>
    </row>
    <row r="1351" spans="1:10" ht="26.4" x14ac:dyDescent="0.25">
      <c r="A1351" s="185" t="s">
        <v>1303</v>
      </c>
      <c r="B1351" s="187" t="s">
        <v>1944</v>
      </c>
      <c r="C1351" s="185" t="s">
        <v>36</v>
      </c>
      <c r="D1351" s="185" t="s">
        <v>1945</v>
      </c>
      <c r="E1351" s="164" t="s">
        <v>1307</v>
      </c>
      <c r="F1351" s="164"/>
      <c r="G1351" s="186" t="s">
        <v>93</v>
      </c>
      <c r="H1351" s="189">
        <v>3.6999999999999998E-2</v>
      </c>
      <c r="I1351" s="188">
        <v>20.329999999999998</v>
      </c>
      <c r="J1351" s="188">
        <v>0.75</v>
      </c>
    </row>
    <row r="1352" spans="1:10" x14ac:dyDescent="0.25">
      <c r="A1352" s="196"/>
      <c r="B1352" s="196"/>
      <c r="C1352" s="196"/>
      <c r="D1352" s="196"/>
      <c r="E1352" s="196" t="s">
        <v>1309</v>
      </c>
      <c r="F1352" s="197">
        <v>7.6</v>
      </c>
      <c r="G1352" s="196" t="s">
        <v>1310</v>
      </c>
      <c r="H1352" s="197">
        <v>8.67</v>
      </c>
      <c r="I1352" s="196" t="s">
        <v>1311</v>
      </c>
      <c r="J1352" s="197">
        <v>16.27</v>
      </c>
    </row>
    <row r="1353" spans="1:10" x14ac:dyDescent="0.25">
      <c r="A1353" s="196"/>
      <c r="B1353" s="196"/>
      <c r="C1353" s="196"/>
      <c r="D1353" s="196"/>
      <c r="E1353" s="196" t="s">
        <v>1312</v>
      </c>
      <c r="F1353" s="197">
        <v>15.71</v>
      </c>
      <c r="G1353" s="196"/>
      <c r="H1353" s="165" t="s">
        <v>1313</v>
      </c>
      <c r="I1353" s="165"/>
      <c r="J1353" s="197">
        <v>92.38</v>
      </c>
    </row>
    <row r="1354" spans="1:10" ht="14.4" thickBot="1" x14ac:dyDescent="0.3">
      <c r="A1354" s="191"/>
      <c r="B1354" s="191"/>
      <c r="C1354" s="191"/>
      <c r="D1354" s="191"/>
      <c r="E1354" s="191"/>
      <c r="F1354" s="191"/>
      <c r="G1354" s="191" t="s">
        <v>1314</v>
      </c>
      <c r="H1354" s="193" t="s">
        <v>1946</v>
      </c>
      <c r="I1354" s="191" t="s">
        <v>1316</v>
      </c>
      <c r="J1354" s="192">
        <v>48851.46</v>
      </c>
    </row>
    <row r="1355" spans="1:10" ht="14.4" thickTop="1" x14ac:dyDescent="0.25">
      <c r="A1355" s="179"/>
      <c r="B1355" s="179"/>
      <c r="C1355" s="179"/>
      <c r="D1355" s="179"/>
      <c r="E1355" s="179"/>
      <c r="F1355" s="179"/>
      <c r="G1355" s="179"/>
      <c r="H1355" s="179"/>
      <c r="I1355" s="179"/>
      <c r="J1355" s="179"/>
    </row>
    <row r="1356" spans="1:10" x14ac:dyDescent="0.25">
      <c r="A1356" s="171" t="s">
        <v>423</v>
      </c>
      <c r="B1356" s="171"/>
      <c r="C1356" s="171"/>
      <c r="D1356" s="171" t="s">
        <v>424</v>
      </c>
      <c r="E1356" s="171"/>
      <c r="F1356" s="160"/>
      <c r="G1356" s="160"/>
      <c r="H1356" s="172"/>
      <c r="I1356" s="171"/>
      <c r="J1356" s="173">
        <v>100080.24</v>
      </c>
    </row>
    <row r="1357" spans="1:10" x14ac:dyDescent="0.25">
      <c r="A1357" s="171" t="s">
        <v>425</v>
      </c>
      <c r="B1357" s="171"/>
      <c r="C1357" s="171"/>
      <c r="D1357" s="171" t="s">
        <v>426</v>
      </c>
      <c r="E1357" s="171"/>
      <c r="F1357" s="160"/>
      <c r="G1357" s="160"/>
      <c r="H1357" s="172"/>
      <c r="I1357" s="171"/>
      <c r="J1357" s="173">
        <v>74880.67</v>
      </c>
    </row>
    <row r="1358" spans="1:10" x14ac:dyDescent="0.25">
      <c r="A1358" s="168" t="s">
        <v>427</v>
      </c>
      <c r="B1358" s="170" t="s">
        <v>3</v>
      </c>
      <c r="C1358" s="168" t="s">
        <v>4</v>
      </c>
      <c r="D1358" s="168" t="s">
        <v>5</v>
      </c>
      <c r="E1358" s="161" t="s">
        <v>1291</v>
      </c>
      <c r="F1358" s="161"/>
      <c r="G1358" s="169" t="s">
        <v>6</v>
      </c>
      <c r="H1358" s="170" t="s">
        <v>7</v>
      </c>
      <c r="I1358" s="170" t="s">
        <v>8</v>
      </c>
      <c r="J1358" s="170" t="s">
        <v>10</v>
      </c>
    </row>
    <row r="1359" spans="1:10" ht="26.4" x14ac:dyDescent="0.25">
      <c r="A1359" s="174" t="s">
        <v>1292</v>
      </c>
      <c r="B1359" s="176" t="s">
        <v>428</v>
      </c>
      <c r="C1359" s="174" t="s">
        <v>36</v>
      </c>
      <c r="D1359" s="174" t="s">
        <v>429</v>
      </c>
      <c r="E1359" s="162" t="s">
        <v>1947</v>
      </c>
      <c r="F1359" s="162"/>
      <c r="G1359" s="175" t="s">
        <v>26</v>
      </c>
      <c r="H1359" s="178">
        <v>1</v>
      </c>
      <c r="I1359" s="177">
        <v>4.6500000000000004</v>
      </c>
      <c r="J1359" s="177">
        <v>4.6500000000000004</v>
      </c>
    </row>
    <row r="1360" spans="1:10" ht="26.4" x14ac:dyDescent="0.25">
      <c r="A1360" s="180" t="s">
        <v>1294</v>
      </c>
      <c r="B1360" s="182" t="s">
        <v>1474</v>
      </c>
      <c r="C1360" s="180" t="s">
        <v>36</v>
      </c>
      <c r="D1360" s="180" t="s">
        <v>1475</v>
      </c>
      <c r="E1360" s="163" t="s">
        <v>1297</v>
      </c>
      <c r="F1360" s="163"/>
      <c r="G1360" s="181" t="s">
        <v>1298</v>
      </c>
      <c r="H1360" s="184">
        <v>6.6600000000000006E-2</v>
      </c>
      <c r="I1360" s="183">
        <v>31.5</v>
      </c>
      <c r="J1360" s="183">
        <v>2.09</v>
      </c>
    </row>
    <row r="1361" spans="1:10" ht="26.4" x14ac:dyDescent="0.25">
      <c r="A1361" s="180" t="s">
        <v>1294</v>
      </c>
      <c r="B1361" s="182" t="s">
        <v>1301</v>
      </c>
      <c r="C1361" s="180" t="s">
        <v>36</v>
      </c>
      <c r="D1361" s="180" t="s">
        <v>1302</v>
      </c>
      <c r="E1361" s="163" t="s">
        <v>1297</v>
      </c>
      <c r="F1361" s="163"/>
      <c r="G1361" s="181" t="s">
        <v>1298</v>
      </c>
      <c r="H1361" s="184">
        <v>2.2200000000000001E-2</v>
      </c>
      <c r="I1361" s="183">
        <v>24.25</v>
      </c>
      <c r="J1361" s="183">
        <v>0.53</v>
      </c>
    </row>
    <row r="1362" spans="1:10" x14ac:dyDescent="0.25">
      <c r="A1362" s="185" t="s">
        <v>1303</v>
      </c>
      <c r="B1362" s="187" t="s">
        <v>1948</v>
      </c>
      <c r="C1362" s="185" t="s">
        <v>36</v>
      </c>
      <c r="D1362" s="185" t="s">
        <v>1949</v>
      </c>
      <c r="E1362" s="164" t="s">
        <v>1307</v>
      </c>
      <c r="F1362" s="164"/>
      <c r="G1362" s="186" t="s">
        <v>1496</v>
      </c>
      <c r="H1362" s="189">
        <v>0.1666</v>
      </c>
      <c r="I1362" s="188">
        <v>12.23</v>
      </c>
      <c r="J1362" s="188">
        <v>2.0299999999999998</v>
      </c>
    </row>
    <row r="1363" spans="1:10" x14ac:dyDescent="0.25">
      <c r="A1363" s="196"/>
      <c r="B1363" s="196"/>
      <c r="C1363" s="196"/>
      <c r="D1363" s="196"/>
      <c r="E1363" s="196" t="s">
        <v>1309</v>
      </c>
      <c r="F1363" s="197">
        <v>0.88</v>
      </c>
      <c r="G1363" s="196" t="s">
        <v>1310</v>
      </c>
      <c r="H1363" s="197">
        <v>1.02</v>
      </c>
      <c r="I1363" s="196" t="s">
        <v>1311</v>
      </c>
      <c r="J1363" s="197">
        <v>1.9</v>
      </c>
    </row>
    <row r="1364" spans="1:10" x14ac:dyDescent="0.25">
      <c r="A1364" s="196"/>
      <c r="B1364" s="196"/>
      <c r="C1364" s="196"/>
      <c r="D1364" s="196"/>
      <c r="E1364" s="196" t="s">
        <v>1312</v>
      </c>
      <c r="F1364" s="197">
        <v>0.95</v>
      </c>
      <c r="G1364" s="196"/>
      <c r="H1364" s="165" t="s">
        <v>1313</v>
      </c>
      <c r="I1364" s="165"/>
      <c r="J1364" s="197">
        <v>5.6</v>
      </c>
    </row>
    <row r="1365" spans="1:10" ht="14.4" thickBot="1" x14ac:dyDescent="0.3">
      <c r="A1365" s="191"/>
      <c r="B1365" s="191"/>
      <c r="C1365" s="191"/>
      <c r="D1365" s="191"/>
      <c r="E1365" s="191"/>
      <c r="F1365" s="191"/>
      <c r="G1365" s="191" t="s">
        <v>1314</v>
      </c>
      <c r="H1365" s="193" t="s">
        <v>1950</v>
      </c>
      <c r="I1365" s="191" t="s">
        <v>1316</v>
      </c>
      <c r="J1365" s="192">
        <v>4006.46</v>
      </c>
    </row>
    <row r="1366" spans="1:10" ht="14.4" thickTop="1" x14ac:dyDescent="0.25">
      <c r="A1366" s="179"/>
      <c r="B1366" s="179"/>
      <c r="C1366" s="179"/>
      <c r="D1366" s="179"/>
      <c r="E1366" s="179"/>
      <c r="F1366" s="179"/>
      <c r="G1366" s="179"/>
      <c r="H1366" s="179"/>
      <c r="I1366" s="179"/>
      <c r="J1366" s="179"/>
    </row>
    <row r="1367" spans="1:10" x14ac:dyDescent="0.25">
      <c r="A1367" s="168" t="s">
        <v>430</v>
      </c>
      <c r="B1367" s="170" t="s">
        <v>3</v>
      </c>
      <c r="C1367" s="168" t="s">
        <v>4</v>
      </c>
      <c r="D1367" s="168" t="s">
        <v>5</v>
      </c>
      <c r="E1367" s="161" t="s">
        <v>1291</v>
      </c>
      <c r="F1367" s="161"/>
      <c r="G1367" s="169" t="s">
        <v>6</v>
      </c>
      <c r="H1367" s="170" t="s">
        <v>7</v>
      </c>
      <c r="I1367" s="170" t="s">
        <v>8</v>
      </c>
      <c r="J1367" s="170" t="s">
        <v>10</v>
      </c>
    </row>
    <row r="1368" spans="1:10" ht="26.4" x14ac:dyDescent="0.25">
      <c r="A1368" s="174" t="s">
        <v>1292</v>
      </c>
      <c r="B1368" s="176" t="s">
        <v>431</v>
      </c>
      <c r="C1368" s="174" t="s">
        <v>36</v>
      </c>
      <c r="D1368" s="174" t="s">
        <v>432</v>
      </c>
      <c r="E1368" s="162" t="s">
        <v>1947</v>
      </c>
      <c r="F1368" s="162"/>
      <c r="G1368" s="175" t="s">
        <v>26</v>
      </c>
      <c r="H1368" s="178">
        <v>1</v>
      </c>
      <c r="I1368" s="177">
        <v>11.49</v>
      </c>
      <c r="J1368" s="177">
        <v>11.49</v>
      </c>
    </row>
    <row r="1369" spans="1:10" ht="26.4" x14ac:dyDescent="0.25">
      <c r="A1369" s="180" t="s">
        <v>1294</v>
      </c>
      <c r="B1369" s="182" t="s">
        <v>1474</v>
      </c>
      <c r="C1369" s="180" t="s">
        <v>36</v>
      </c>
      <c r="D1369" s="180" t="s">
        <v>1475</v>
      </c>
      <c r="E1369" s="163" t="s">
        <v>1297</v>
      </c>
      <c r="F1369" s="163"/>
      <c r="G1369" s="181" t="s">
        <v>1298</v>
      </c>
      <c r="H1369" s="184">
        <v>0.24590000000000001</v>
      </c>
      <c r="I1369" s="183">
        <v>31.5</v>
      </c>
      <c r="J1369" s="183">
        <v>7.74</v>
      </c>
    </row>
    <row r="1370" spans="1:10" ht="26.4" x14ac:dyDescent="0.25">
      <c r="A1370" s="180" t="s">
        <v>1294</v>
      </c>
      <c r="B1370" s="182" t="s">
        <v>1301</v>
      </c>
      <c r="C1370" s="180" t="s">
        <v>36</v>
      </c>
      <c r="D1370" s="180" t="s">
        <v>1302</v>
      </c>
      <c r="E1370" s="163" t="s">
        <v>1297</v>
      </c>
      <c r="F1370" s="163"/>
      <c r="G1370" s="181" t="s">
        <v>1298</v>
      </c>
      <c r="H1370" s="184">
        <v>8.2000000000000003E-2</v>
      </c>
      <c r="I1370" s="183">
        <v>24.25</v>
      </c>
      <c r="J1370" s="183">
        <v>1.98</v>
      </c>
    </row>
    <row r="1371" spans="1:10" x14ac:dyDescent="0.25">
      <c r="A1371" s="185" t="s">
        <v>1303</v>
      </c>
      <c r="B1371" s="187" t="s">
        <v>1951</v>
      </c>
      <c r="C1371" s="185" t="s">
        <v>36</v>
      </c>
      <c r="D1371" s="185" t="s">
        <v>1952</v>
      </c>
      <c r="E1371" s="164" t="s">
        <v>1307</v>
      </c>
      <c r="F1371" s="164"/>
      <c r="G1371" s="186" t="s">
        <v>93</v>
      </c>
      <c r="H1371" s="189">
        <v>0.7288</v>
      </c>
      <c r="I1371" s="188">
        <v>2.4</v>
      </c>
      <c r="J1371" s="188">
        <v>1.74</v>
      </c>
    </row>
    <row r="1372" spans="1:10" ht="26.4" x14ac:dyDescent="0.25">
      <c r="A1372" s="185" t="s">
        <v>1303</v>
      </c>
      <c r="B1372" s="187" t="s">
        <v>1953</v>
      </c>
      <c r="C1372" s="185" t="s">
        <v>36</v>
      </c>
      <c r="D1372" s="185" t="s">
        <v>1954</v>
      </c>
      <c r="E1372" s="164" t="s">
        <v>1307</v>
      </c>
      <c r="F1372" s="164"/>
      <c r="G1372" s="186" t="s">
        <v>38</v>
      </c>
      <c r="H1372" s="189">
        <v>4.0099999999999997E-2</v>
      </c>
      <c r="I1372" s="188">
        <v>0.81</v>
      </c>
      <c r="J1372" s="188">
        <v>0.03</v>
      </c>
    </row>
    <row r="1373" spans="1:10" x14ac:dyDescent="0.25">
      <c r="A1373" s="196"/>
      <c r="B1373" s="196"/>
      <c r="C1373" s="196"/>
      <c r="D1373" s="196"/>
      <c r="E1373" s="196" t="s">
        <v>1309</v>
      </c>
      <c r="F1373" s="197">
        <v>3.28</v>
      </c>
      <c r="G1373" s="196" t="s">
        <v>1310</v>
      </c>
      <c r="H1373" s="197">
        <v>3.75</v>
      </c>
      <c r="I1373" s="196" t="s">
        <v>1311</v>
      </c>
      <c r="J1373" s="197">
        <v>7.03</v>
      </c>
    </row>
    <row r="1374" spans="1:10" x14ac:dyDescent="0.25">
      <c r="A1374" s="196"/>
      <c r="B1374" s="196"/>
      <c r="C1374" s="196"/>
      <c r="D1374" s="196"/>
      <c r="E1374" s="196" t="s">
        <v>1312</v>
      </c>
      <c r="F1374" s="197">
        <v>2.35</v>
      </c>
      <c r="G1374" s="196"/>
      <c r="H1374" s="165" t="s">
        <v>1313</v>
      </c>
      <c r="I1374" s="165"/>
      <c r="J1374" s="197">
        <v>13.84</v>
      </c>
    </row>
    <row r="1375" spans="1:10" ht="14.4" thickBot="1" x14ac:dyDescent="0.3">
      <c r="A1375" s="191"/>
      <c r="B1375" s="191"/>
      <c r="C1375" s="191"/>
      <c r="D1375" s="191"/>
      <c r="E1375" s="191"/>
      <c r="F1375" s="191"/>
      <c r="G1375" s="191" t="s">
        <v>1314</v>
      </c>
      <c r="H1375" s="193" t="s">
        <v>1955</v>
      </c>
      <c r="I1375" s="191" t="s">
        <v>1316</v>
      </c>
      <c r="J1375" s="192">
        <v>18680.810000000001</v>
      </c>
    </row>
    <row r="1376" spans="1:10" ht="14.4" thickTop="1" x14ac:dyDescent="0.25">
      <c r="A1376" s="179"/>
      <c r="B1376" s="179"/>
      <c r="C1376" s="179"/>
      <c r="D1376" s="179"/>
      <c r="E1376" s="179"/>
      <c r="F1376" s="179"/>
      <c r="G1376" s="179"/>
      <c r="H1376" s="179"/>
      <c r="I1376" s="179"/>
      <c r="J1376" s="179"/>
    </row>
    <row r="1377" spans="1:10" x14ac:dyDescent="0.25">
      <c r="A1377" s="168" t="s">
        <v>433</v>
      </c>
      <c r="B1377" s="170" t="s">
        <v>3</v>
      </c>
      <c r="C1377" s="168" t="s">
        <v>4</v>
      </c>
      <c r="D1377" s="168" t="s">
        <v>5</v>
      </c>
      <c r="E1377" s="161" t="s">
        <v>1291</v>
      </c>
      <c r="F1377" s="161"/>
      <c r="G1377" s="169" t="s">
        <v>6</v>
      </c>
      <c r="H1377" s="170" t="s">
        <v>7</v>
      </c>
      <c r="I1377" s="170" t="s">
        <v>8</v>
      </c>
      <c r="J1377" s="170" t="s">
        <v>10</v>
      </c>
    </row>
    <row r="1378" spans="1:10" ht="26.4" x14ac:dyDescent="0.25">
      <c r="A1378" s="174" t="s">
        <v>1292</v>
      </c>
      <c r="B1378" s="176" t="s">
        <v>434</v>
      </c>
      <c r="C1378" s="174" t="s">
        <v>36</v>
      </c>
      <c r="D1378" s="174" t="s">
        <v>435</v>
      </c>
      <c r="E1378" s="162" t="s">
        <v>1956</v>
      </c>
      <c r="F1378" s="162"/>
      <c r="G1378" s="175" t="s">
        <v>26</v>
      </c>
      <c r="H1378" s="178">
        <v>1</v>
      </c>
      <c r="I1378" s="177">
        <v>18.600000000000001</v>
      </c>
      <c r="J1378" s="177">
        <v>18.600000000000001</v>
      </c>
    </row>
    <row r="1379" spans="1:10" ht="26.4" x14ac:dyDescent="0.25">
      <c r="A1379" s="180" t="s">
        <v>1294</v>
      </c>
      <c r="B1379" s="182" t="s">
        <v>1301</v>
      </c>
      <c r="C1379" s="180" t="s">
        <v>36</v>
      </c>
      <c r="D1379" s="180" t="s">
        <v>1302</v>
      </c>
      <c r="E1379" s="163" t="s">
        <v>1297</v>
      </c>
      <c r="F1379" s="163"/>
      <c r="G1379" s="181" t="s">
        <v>1298</v>
      </c>
      <c r="H1379" s="184">
        <v>7.0599999999999996E-2</v>
      </c>
      <c r="I1379" s="183">
        <v>24.25</v>
      </c>
      <c r="J1379" s="183">
        <v>1.71</v>
      </c>
    </row>
    <row r="1380" spans="1:10" ht="26.4" x14ac:dyDescent="0.25">
      <c r="A1380" s="180" t="s">
        <v>1294</v>
      </c>
      <c r="B1380" s="182" t="s">
        <v>1474</v>
      </c>
      <c r="C1380" s="180" t="s">
        <v>36</v>
      </c>
      <c r="D1380" s="180" t="s">
        <v>1475</v>
      </c>
      <c r="E1380" s="163" t="s">
        <v>1297</v>
      </c>
      <c r="F1380" s="163"/>
      <c r="G1380" s="181" t="s">
        <v>1298</v>
      </c>
      <c r="H1380" s="184">
        <v>0.43219999999999997</v>
      </c>
      <c r="I1380" s="183">
        <v>31.5</v>
      </c>
      <c r="J1380" s="183">
        <v>13.61</v>
      </c>
    </row>
    <row r="1381" spans="1:10" ht="26.4" x14ac:dyDescent="0.25">
      <c r="A1381" s="185" t="s">
        <v>1303</v>
      </c>
      <c r="B1381" s="187" t="s">
        <v>1953</v>
      </c>
      <c r="C1381" s="185" t="s">
        <v>36</v>
      </c>
      <c r="D1381" s="185" t="s">
        <v>1954</v>
      </c>
      <c r="E1381" s="164" t="s">
        <v>1307</v>
      </c>
      <c r="F1381" s="164"/>
      <c r="G1381" s="186" t="s">
        <v>38</v>
      </c>
      <c r="H1381" s="189">
        <v>4.1399999999999999E-2</v>
      </c>
      <c r="I1381" s="188">
        <v>0.81</v>
      </c>
      <c r="J1381" s="188">
        <v>0.03</v>
      </c>
    </row>
    <row r="1382" spans="1:10" x14ac:dyDescent="0.25">
      <c r="A1382" s="185" t="s">
        <v>1303</v>
      </c>
      <c r="B1382" s="187" t="s">
        <v>1957</v>
      </c>
      <c r="C1382" s="185" t="s">
        <v>36</v>
      </c>
      <c r="D1382" s="185" t="s">
        <v>1958</v>
      </c>
      <c r="E1382" s="164" t="s">
        <v>1307</v>
      </c>
      <c r="F1382" s="164"/>
      <c r="G1382" s="186" t="s">
        <v>93</v>
      </c>
      <c r="H1382" s="189">
        <v>0.755</v>
      </c>
      <c r="I1382" s="188">
        <v>4.3099999999999996</v>
      </c>
      <c r="J1382" s="188">
        <v>3.25</v>
      </c>
    </row>
    <row r="1383" spans="1:10" x14ac:dyDescent="0.25">
      <c r="A1383" s="196"/>
      <c r="B1383" s="196"/>
      <c r="C1383" s="196"/>
      <c r="D1383" s="196"/>
      <c r="E1383" s="196" t="s">
        <v>1309</v>
      </c>
      <c r="F1383" s="197">
        <v>5.19</v>
      </c>
      <c r="G1383" s="196" t="s">
        <v>1310</v>
      </c>
      <c r="H1383" s="197">
        <v>5.91</v>
      </c>
      <c r="I1383" s="196" t="s">
        <v>1311</v>
      </c>
      <c r="J1383" s="197">
        <v>11.1</v>
      </c>
    </row>
    <row r="1384" spans="1:10" x14ac:dyDescent="0.25">
      <c r="A1384" s="196"/>
      <c r="B1384" s="196"/>
      <c r="C1384" s="196"/>
      <c r="D1384" s="196"/>
      <c r="E1384" s="196" t="s">
        <v>1312</v>
      </c>
      <c r="F1384" s="197">
        <v>3.81</v>
      </c>
      <c r="G1384" s="196"/>
      <c r="H1384" s="165" t="s">
        <v>1313</v>
      </c>
      <c r="I1384" s="165"/>
      <c r="J1384" s="197">
        <v>22.41</v>
      </c>
    </row>
    <row r="1385" spans="1:10" ht="14.4" thickBot="1" x14ac:dyDescent="0.3">
      <c r="A1385" s="191"/>
      <c r="B1385" s="191"/>
      <c r="C1385" s="191"/>
      <c r="D1385" s="191"/>
      <c r="E1385" s="191"/>
      <c r="F1385" s="191"/>
      <c r="G1385" s="191" t="s">
        <v>1314</v>
      </c>
      <c r="H1385" s="193" t="s">
        <v>1950</v>
      </c>
      <c r="I1385" s="191" t="s">
        <v>1316</v>
      </c>
      <c r="J1385" s="192">
        <v>16033.01</v>
      </c>
    </row>
    <row r="1386" spans="1:10" ht="14.4" thickTop="1" x14ac:dyDescent="0.25">
      <c r="A1386" s="179"/>
      <c r="B1386" s="179"/>
      <c r="C1386" s="179"/>
      <c r="D1386" s="179"/>
      <c r="E1386" s="179"/>
      <c r="F1386" s="179"/>
      <c r="G1386" s="179"/>
      <c r="H1386" s="179"/>
      <c r="I1386" s="179"/>
      <c r="J1386" s="179"/>
    </row>
    <row r="1387" spans="1:10" x14ac:dyDescent="0.25">
      <c r="A1387" s="168" t="s">
        <v>436</v>
      </c>
      <c r="B1387" s="170" t="s">
        <v>3</v>
      </c>
      <c r="C1387" s="168" t="s">
        <v>4</v>
      </c>
      <c r="D1387" s="168" t="s">
        <v>5</v>
      </c>
      <c r="E1387" s="161" t="s">
        <v>1291</v>
      </c>
      <c r="F1387" s="161"/>
      <c r="G1387" s="169" t="s">
        <v>6</v>
      </c>
      <c r="H1387" s="170" t="s">
        <v>7</v>
      </c>
      <c r="I1387" s="170" t="s">
        <v>8</v>
      </c>
      <c r="J1387" s="170" t="s">
        <v>10</v>
      </c>
    </row>
    <row r="1388" spans="1:10" ht="26.4" x14ac:dyDescent="0.25">
      <c r="A1388" s="174" t="s">
        <v>1292</v>
      </c>
      <c r="B1388" s="176" t="s">
        <v>437</v>
      </c>
      <c r="C1388" s="174" t="s">
        <v>36</v>
      </c>
      <c r="D1388" s="174" t="s">
        <v>438</v>
      </c>
      <c r="E1388" s="162" t="s">
        <v>1947</v>
      </c>
      <c r="F1388" s="162"/>
      <c r="G1388" s="175" t="s">
        <v>26</v>
      </c>
      <c r="H1388" s="178">
        <v>1</v>
      </c>
      <c r="I1388" s="177">
        <v>10.45</v>
      </c>
      <c r="J1388" s="177">
        <v>10.45</v>
      </c>
    </row>
    <row r="1389" spans="1:10" ht="26.4" x14ac:dyDescent="0.25">
      <c r="A1389" s="180" t="s">
        <v>1294</v>
      </c>
      <c r="B1389" s="182" t="s">
        <v>1474</v>
      </c>
      <c r="C1389" s="180" t="s">
        <v>36</v>
      </c>
      <c r="D1389" s="180" t="s">
        <v>1475</v>
      </c>
      <c r="E1389" s="163" t="s">
        <v>1297</v>
      </c>
      <c r="F1389" s="163"/>
      <c r="G1389" s="181" t="s">
        <v>1298</v>
      </c>
      <c r="H1389" s="184">
        <v>0.16309999999999999</v>
      </c>
      <c r="I1389" s="183">
        <v>31.5</v>
      </c>
      <c r="J1389" s="183">
        <v>5.13</v>
      </c>
    </row>
    <row r="1390" spans="1:10" ht="26.4" x14ac:dyDescent="0.25">
      <c r="A1390" s="180" t="s">
        <v>1294</v>
      </c>
      <c r="B1390" s="182" t="s">
        <v>1301</v>
      </c>
      <c r="C1390" s="180" t="s">
        <v>36</v>
      </c>
      <c r="D1390" s="180" t="s">
        <v>1302</v>
      </c>
      <c r="E1390" s="163" t="s">
        <v>1297</v>
      </c>
      <c r="F1390" s="163"/>
      <c r="G1390" s="181" t="s">
        <v>1298</v>
      </c>
      <c r="H1390" s="184">
        <v>5.4399999999999997E-2</v>
      </c>
      <c r="I1390" s="183">
        <v>24.25</v>
      </c>
      <c r="J1390" s="183">
        <v>1.31</v>
      </c>
    </row>
    <row r="1391" spans="1:10" x14ac:dyDescent="0.25">
      <c r="A1391" s="185" t="s">
        <v>1303</v>
      </c>
      <c r="B1391" s="187" t="s">
        <v>1959</v>
      </c>
      <c r="C1391" s="185" t="s">
        <v>36</v>
      </c>
      <c r="D1391" s="185" t="s">
        <v>1960</v>
      </c>
      <c r="E1391" s="164" t="s">
        <v>1307</v>
      </c>
      <c r="F1391" s="164"/>
      <c r="G1391" s="186" t="s">
        <v>1496</v>
      </c>
      <c r="H1391" s="189">
        <v>0.26779999999999998</v>
      </c>
      <c r="I1391" s="188">
        <v>14.98</v>
      </c>
      <c r="J1391" s="188">
        <v>4.01</v>
      </c>
    </row>
    <row r="1392" spans="1:10" x14ac:dyDescent="0.25">
      <c r="A1392" s="196"/>
      <c r="B1392" s="196"/>
      <c r="C1392" s="196"/>
      <c r="D1392" s="196"/>
      <c r="E1392" s="196" t="s">
        <v>1309</v>
      </c>
      <c r="F1392" s="197">
        <v>2.17</v>
      </c>
      <c r="G1392" s="196" t="s">
        <v>1310</v>
      </c>
      <c r="H1392" s="197">
        <v>2.4900000000000002</v>
      </c>
      <c r="I1392" s="196" t="s">
        <v>1311</v>
      </c>
      <c r="J1392" s="197">
        <v>4.66</v>
      </c>
    </row>
    <row r="1393" spans="1:10" x14ac:dyDescent="0.25">
      <c r="A1393" s="196"/>
      <c r="B1393" s="196"/>
      <c r="C1393" s="196"/>
      <c r="D1393" s="196"/>
      <c r="E1393" s="196" t="s">
        <v>1312</v>
      </c>
      <c r="F1393" s="197">
        <v>2.14</v>
      </c>
      <c r="G1393" s="196"/>
      <c r="H1393" s="165" t="s">
        <v>1313</v>
      </c>
      <c r="I1393" s="165"/>
      <c r="J1393" s="197">
        <v>12.59</v>
      </c>
    </row>
    <row r="1394" spans="1:10" ht="14.4" thickBot="1" x14ac:dyDescent="0.3">
      <c r="A1394" s="191"/>
      <c r="B1394" s="191"/>
      <c r="C1394" s="191"/>
      <c r="D1394" s="191"/>
      <c r="E1394" s="191"/>
      <c r="F1394" s="191"/>
      <c r="G1394" s="191" t="s">
        <v>1314</v>
      </c>
      <c r="H1394" s="193" t="s">
        <v>1955</v>
      </c>
      <c r="I1394" s="191" t="s">
        <v>1316</v>
      </c>
      <c r="J1394" s="192">
        <v>16993.599999999999</v>
      </c>
    </row>
    <row r="1395" spans="1:10" ht="14.4" thickTop="1" x14ac:dyDescent="0.25">
      <c r="A1395" s="179"/>
      <c r="B1395" s="179"/>
      <c r="C1395" s="179"/>
      <c r="D1395" s="179"/>
      <c r="E1395" s="179"/>
      <c r="F1395" s="179"/>
      <c r="G1395" s="179"/>
      <c r="H1395" s="179"/>
      <c r="I1395" s="179"/>
      <c r="J1395" s="179"/>
    </row>
    <row r="1396" spans="1:10" x14ac:dyDescent="0.25">
      <c r="A1396" s="168" t="s">
        <v>439</v>
      </c>
      <c r="B1396" s="170" t="s">
        <v>3</v>
      </c>
      <c r="C1396" s="168" t="s">
        <v>4</v>
      </c>
      <c r="D1396" s="168" t="s">
        <v>5</v>
      </c>
      <c r="E1396" s="161" t="s">
        <v>1291</v>
      </c>
      <c r="F1396" s="161"/>
      <c r="G1396" s="169" t="s">
        <v>6</v>
      </c>
      <c r="H1396" s="170" t="s">
        <v>7</v>
      </c>
      <c r="I1396" s="170" t="s">
        <v>8</v>
      </c>
      <c r="J1396" s="170" t="s">
        <v>10</v>
      </c>
    </row>
    <row r="1397" spans="1:10" ht="26.4" x14ac:dyDescent="0.25">
      <c r="A1397" s="174" t="s">
        <v>1292</v>
      </c>
      <c r="B1397" s="176" t="s">
        <v>440</v>
      </c>
      <c r="C1397" s="174" t="s">
        <v>36</v>
      </c>
      <c r="D1397" s="174" t="s">
        <v>441</v>
      </c>
      <c r="E1397" s="162" t="s">
        <v>1947</v>
      </c>
      <c r="F1397" s="162"/>
      <c r="G1397" s="175" t="s">
        <v>26</v>
      </c>
      <c r="H1397" s="178">
        <v>1</v>
      </c>
      <c r="I1397" s="177">
        <v>15.58</v>
      </c>
      <c r="J1397" s="177">
        <v>15.58</v>
      </c>
    </row>
    <row r="1398" spans="1:10" ht="26.4" x14ac:dyDescent="0.25">
      <c r="A1398" s="180" t="s">
        <v>1294</v>
      </c>
      <c r="B1398" s="182" t="s">
        <v>1474</v>
      </c>
      <c r="C1398" s="180" t="s">
        <v>36</v>
      </c>
      <c r="D1398" s="180" t="s">
        <v>1475</v>
      </c>
      <c r="E1398" s="163" t="s">
        <v>1297</v>
      </c>
      <c r="F1398" s="163"/>
      <c r="G1398" s="181" t="s">
        <v>1298</v>
      </c>
      <c r="H1398" s="184">
        <v>0.15409999999999999</v>
      </c>
      <c r="I1398" s="183">
        <v>31.5</v>
      </c>
      <c r="J1398" s="183">
        <v>4.8499999999999996</v>
      </c>
    </row>
    <row r="1399" spans="1:10" ht="26.4" x14ac:dyDescent="0.25">
      <c r="A1399" s="180" t="s">
        <v>1294</v>
      </c>
      <c r="B1399" s="182" t="s">
        <v>1301</v>
      </c>
      <c r="C1399" s="180" t="s">
        <v>36</v>
      </c>
      <c r="D1399" s="180" t="s">
        <v>1302</v>
      </c>
      <c r="E1399" s="163" t="s">
        <v>1297</v>
      </c>
      <c r="F1399" s="163"/>
      <c r="G1399" s="181" t="s">
        <v>1298</v>
      </c>
      <c r="H1399" s="184">
        <v>5.1400000000000001E-2</v>
      </c>
      <c r="I1399" s="183">
        <v>24.25</v>
      </c>
      <c r="J1399" s="183">
        <v>1.24</v>
      </c>
    </row>
    <row r="1400" spans="1:10" ht="26.4" x14ac:dyDescent="0.25">
      <c r="A1400" s="185" t="s">
        <v>1303</v>
      </c>
      <c r="B1400" s="187" t="s">
        <v>1961</v>
      </c>
      <c r="C1400" s="185" t="s">
        <v>36</v>
      </c>
      <c r="D1400" s="185" t="s">
        <v>1962</v>
      </c>
      <c r="E1400" s="164" t="s">
        <v>1307</v>
      </c>
      <c r="F1400" s="164"/>
      <c r="G1400" s="186" t="s">
        <v>93</v>
      </c>
      <c r="H1400" s="189">
        <v>1.1073999999999999</v>
      </c>
      <c r="I1400" s="188">
        <v>8.57</v>
      </c>
      <c r="J1400" s="188">
        <v>9.49</v>
      </c>
    </row>
    <row r="1401" spans="1:10" x14ac:dyDescent="0.25">
      <c r="A1401" s="196"/>
      <c r="B1401" s="196"/>
      <c r="C1401" s="196"/>
      <c r="D1401" s="196"/>
      <c r="E1401" s="196" t="s">
        <v>1309</v>
      </c>
      <c r="F1401" s="197">
        <v>2.0499999999999998</v>
      </c>
      <c r="G1401" s="196" t="s">
        <v>1310</v>
      </c>
      <c r="H1401" s="197">
        <v>2.35</v>
      </c>
      <c r="I1401" s="196" t="s">
        <v>1311</v>
      </c>
      <c r="J1401" s="197">
        <v>4.4000000000000004</v>
      </c>
    </row>
    <row r="1402" spans="1:10" x14ac:dyDescent="0.25">
      <c r="A1402" s="196"/>
      <c r="B1402" s="196"/>
      <c r="C1402" s="196"/>
      <c r="D1402" s="196"/>
      <c r="E1402" s="196" t="s">
        <v>1312</v>
      </c>
      <c r="F1402" s="197">
        <v>3.19</v>
      </c>
      <c r="G1402" s="196"/>
      <c r="H1402" s="165" t="s">
        <v>1313</v>
      </c>
      <c r="I1402" s="165"/>
      <c r="J1402" s="197">
        <v>18.77</v>
      </c>
    </row>
    <row r="1403" spans="1:10" ht="14.4" thickBot="1" x14ac:dyDescent="0.3">
      <c r="A1403" s="191"/>
      <c r="B1403" s="191"/>
      <c r="C1403" s="191"/>
      <c r="D1403" s="191"/>
      <c r="E1403" s="191"/>
      <c r="F1403" s="191"/>
      <c r="G1403" s="191" t="s">
        <v>1314</v>
      </c>
      <c r="H1403" s="193" t="s">
        <v>1963</v>
      </c>
      <c r="I1403" s="191" t="s">
        <v>1316</v>
      </c>
      <c r="J1403" s="192">
        <v>19166.79</v>
      </c>
    </row>
    <row r="1404" spans="1:10" ht="14.4" thickTop="1" x14ac:dyDescent="0.25">
      <c r="A1404" s="179"/>
      <c r="B1404" s="179"/>
      <c r="C1404" s="179"/>
      <c r="D1404" s="179"/>
      <c r="E1404" s="179"/>
      <c r="F1404" s="179"/>
      <c r="G1404" s="179"/>
      <c r="H1404" s="179"/>
      <c r="I1404" s="179"/>
      <c r="J1404" s="179"/>
    </row>
    <row r="1405" spans="1:10" x14ac:dyDescent="0.25">
      <c r="A1405" s="171" t="s">
        <v>442</v>
      </c>
      <c r="B1405" s="171"/>
      <c r="C1405" s="171"/>
      <c r="D1405" s="171" t="s">
        <v>443</v>
      </c>
      <c r="E1405" s="171"/>
      <c r="F1405" s="160"/>
      <c r="G1405" s="160"/>
      <c r="H1405" s="172"/>
      <c r="I1405" s="171"/>
      <c r="J1405" s="173">
        <v>22146.55</v>
      </c>
    </row>
    <row r="1406" spans="1:10" x14ac:dyDescent="0.25">
      <c r="A1406" s="168" t="s">
        <v>444</v>
      </c>
      <c r="B1406" s="170" t="s">
        <v>3</v>
      </c>
      <c r="C1406" s="168" t="s">
        <v>4</v>
      </c>
      <c r="D1406" s="168" t="s">
        <v>5</v>
      </c>
      <c r="E1406" s="161" t="s">
        <v>1291</v>
      </c>
      <c r="F1406" s="161"/>
      <c r="G1406" s="169" t="s">
        <v>6</v>
      </c>
      <c r="H1406" s="170" t="s">
        <v>7</v>
      </c>
      <c r="I1406" s="170" t="s">
        <v>8</v>
      </c>
      <c r="J1406" s="170" t="s">
        <v>10</v>
      </c>
    </row>
    <row r="1407" spans="1:10" ht="26.4" x14ac:dyDescent="0.25">
      <c r="A1407" s="174" t="s">
        <v>1292</v>
      </c>
      <c r="B1407" s="176" t="s">
        <v>445</v>
      </c>
      <c r="C1407" s="174" t="s">
        <v>36</v>
      </c>
      <c r="D1407" s="174" t="s">
        <v>446</v>
      </c>
      <c r="E1407" s="162" t="s">
        <v>1947</v>
      </c>
      <c r="F1407" s="162"/>
      <c r="G1407" s="175" t="s">
        <v>26</v>
      </c>
      <c r="H1407" s="178">
        <v>1</v>
      </c>
      <c r="I1407" s="177">
        <v>21.77</v>
      </c>
      <c r="J1407" s="177">
        <v>21.77</v>
      </c>
    </row>
    <row r="1408" spans="1:10" ht="26.4" x14ac:dyDescent="0.25">
      <c r="A1408" s="180" t="s">
        <v>1294</v>
      </c>
      <c r="B1408" s="182" t="s">
        <v>1301</v>
      </c>
      <c r="C1408" s="180" t="s">
        <v>36</v>
      </c>
      <c r="D1408" s="180" t="s">
        <v>1302</v>
      </c>
      <c r="E1408" s="163" t="s">
        <v>1297</v>
      </c>
      <c r="F1408" s="163"/>
      <c r="G1408" s="181" t="s">
        <v>1298</v>
      </c>
      <c r="H1408" s="184">
        <v>0.16850000000000001</v>
      </c>
      <c r="I1408" s="183">
        <v>24.25</v>
      </c>
      <c r="J1408" s="183">
        <v>4.08</v>
      </c>
    </row>
    <row r="1409" spans="1:10" ht="26.4" x14ac:dyDescent="0.25">
      <c r="A1409" s="180" t="s">
        <v>1294</v>
      </c>
      <c r="B1409" s="182" t="s">
        <v>1474</v>
      </c>
      <c r="C1409" s="180" t="s">
        <v>36</v>
      </c>
      <c r="D1409" s="180" t="s">
        <v>1475</v>
      </c>
      <c r="E1409" s="163" t="s">
        <v>1297</v>
      </c>
      <c r="F1409" s="163"/>
      <c r="G1409" s="181" t="s">
        <v>1298</v>
      </c>
      <c r="H1409" s="184">
        <v>0.50539999999999996</v>
      </c>
      <c r="I1409" s="183">
        <v>31.5</v>
      </c>
      <c r="J1409" s="183">
        <v>15.92</v>
      </c>
    </row>
    <row r="1410" spans="1:10" x14ac:dyDescent="0.25">
      <c r="A1410" s="185" t="s">
        <v>1303</v>
      </c>
      <c r="B1410" s="187" t="s">
        <v>1951</v>
      </c>
      <c r="C1410" s="185" t="s">
        <v>36</v>
      </c>
      <c r="D1410" s="185" t="s">
        <v>1952</v>
      </c>
      <c r="E1410" s="164" t="s">
        <v>1307</v>
      </c>
      <c r="F1410" s="164"/>
      <c r="G1410" s="186" t="s">
        <v>93</v>
      </c>
      <c r="H1410" s="189">
        <v>0.7288</v>
      </c>
      <c r="I1410" s="188">
        <v>2.4</v>
      </c>
      <c r="J1410" s="188">
        <v>1.74</v>
      </c>
    </row>
    <row r="1411" spans="1:10" ht="26.4" x14ac:dyDescent="0.25">
      <c r="A1411" s="185" t="s">
        <v>1303</v>
      </c>
      <c r="B1411" s="187" t="s">
        <v>1953</v>
      </c>
      <c r="C1411" s="185" t="s">
        <v>36</v>
      </c>
      <c r="D1411" s="185" t="s">
        <v>1954</v>
      </c>
      <c r="E1411" s="164" t="s">
        <v>1307</v>
      </c>
      <c r="F1411" s="164"/>
      <c r="G1411" s="186" t="s">
        <v>38</v>
      </c>
      <c r="H1411" s="189">
        <v>4.0099999999999997E-2</v>
      </c>
      <c r="I1411" s="188">
        <v>0.81</v>
      </c>
      <c r="J1411" s="188">
        <v>0.03</v>
      </c>
    </row>
    <row r="1412" spans="1:10" x14ac:dyDescent="0.25">
      <c r="A1412" s="196"/>
      <c r="B1412" s="196"/>
      <c r="C1412" s="196"/>
      <c r="D1412" s="196"/>
      <c r="E1412" s="196" t="s">
        <v>1309</v>
      </c>
      <c r="F1412" s="197">
        <v>6.76</v>
      </c>
      <c r="G1412" s="196" t="s">
        <v>1310</v>
      </c>
      <c r="H1412" s="197">
        <v>7.7</v>
      </c>
      <c r="I1412" s="196" t="s">
        <v>1311</v>
      </c>
      <c r="J1412" s="197">
        <v>14.46</v>
      </c>
    </row>
    <row r="1413" spans="1:10" x14ac:dyDescent="0.25">
      <c r="A1413" s="196"/>
      <c r="B1413" s="196"/>
      <c r="C1413" s="196"/>
      <c r="D1413" s="196"/>
      <c r="E1413" s="196" t="s">
        <v>1312</v>
      </c>
      <c r="F1413" s="197">
        <v>4.46</v>
      </c>
      <c r="G1413" s="196"/>
      <c r="H1413" s="165" t="s">
        <v>1313</v>
      </c>
      <c r="I1413" s="165"/>
      <c r="J1413" s="197">
        <v>26.23</v>
      </c>
    </row>
    <row r="1414" spans="1:10" ht="14.4" thickBot="1" x14ac:dyDescent="0.3">
      <c r="A1414" s="191"/>
      <c r="B1414" s="191"/>
      <c r="C1414" s="191"/>
      <c r="D1414" s="191"/>
      <c r="E1414" s="191"/>
      <c r="F1414" s="191"/>
      <c r="G1414" s="191" t="s">
        <v>1314</v>
      </c>
      <c r="H1414" s="193" t="s">
        <v>1946</v>
      </c>
      <c r="I1414" s="191" t="s">
        <v>1316</v>
      </c>
      <c r="J1414" s="192">
        <v>13870.68</v>
      </c>
    </row>
    <row r="1415" spans="1:10" ht="14.4" thickTop="1" x14ac:dyDescent="0.25">
      <c r="A1415" s="179"/>
      <c r="B1415" s="179"/>
      <c r="C1415" s="179"/>
      <c r="D1415" s="179"/>
      <c r="E1415" s="179"/>
      <c r="F1415" s="179"/>
      <c r="G1415" s="179"/>
      <c r="H1415" s="179"/>
      <c r="I1415" s="179"/>
      <c r="J1415" s="179"/>
    </row>
    <row r="1416" spans="1:10" x14ac:dyDescent="0.25">
      <c r="A1416" s="168" t="s">
        <v>447</v>
      </c>
      <c r="B1416" s="170" t="s">
        <v>3</v>
      </c>
      <c r="C1416" s="168" t="s">
        <v>4</v>
      </c>
      <c r="D1416" s="168" t="s">
        <v>5</v>
      </c>
      <c r="E1416" s="161" t="s">
        <v>1291</v>
      </c>
      <c r="F1416" s="161"/>
      <c r="G1416" s="169" t="s">
        <v>6</v>
      </c>
      <c r="H1416" s="170" t="s">
        <v>7</v>
      </c>
      <c r="I1416" s="170" t="s">
        <v>8</v>
      </c>
      <c r="J1416" s="170" t="s">
        <v>10</v>
      </c>
    </row>
    <row r="1417" spans="1:10" ht="26.4" x14ac:dyDescent="0.25">
      <c r="A1417" s="174" t="s">
        <v>1292</v>
      </c>
      <c r="B1417" s="176" t="s">
        <v>448</v>
      </c>
      <c r="C1417" s="174" t="s">
        <v>36</v>
      </c>
      <c r="D1417" s="174" t="s">
        <v>449</v>
      </c>
      <c r="E1417" s="162" t="s">
        <v>1947</v>
      </c>
      <c r="F1417" s="162"/>
      <c r="G1417" s="175" t="s">
        <v>26</v>
      </c>
      <c r="H1417" s="178">
        <v>1</v>
      </c>
      <c r="I1417" s="177">
        <v>12.99</v>
      </c>
      <c r="J1417" s="177">
        <v>12.99</v>
      </c>
    </row>
    <row r="1418" spans="1:10" ht="26.4" x14ac:dyDescent="0.25">
      <c r="A1418" s="180" t="s">
        <v>1294</v>
      </c>
      <c r="B1418" s="182" t="s">
        <v>1474</v>
      </c>
      <c r="C1418" s="180" t="s">
        <v>36</v>
      </c>
      <c r="D1418" s="180" t="s">
        <v>1475</v>
      </c>
      <c r="E1418" s="163" t="s">
        <v>1297</v>
      </c>
      <c r="F1418" s="163"/>
      <c r="G1418" s="181" t="s">
        <v>1298</v>
      </c>
      <c r="H1418" s="184">
        <v>0.22700000000000001</v>
      </c>
      <c r="I1418" s="183">
        <v>31.5</v>
      </c>
      <c r="J1418" s="183">
        <v>7.15</v>
      </c>
    </row>
    <row r="1419" spans="1:10" ht="26.4" x14ac:dyDescent="0.25">
      <c r="A1419" s="180" t="s">
        <v>1294</v>
      </c>
      <c r="B1419" s="182" t="s">
        <v>1301</v>
      </c>
      <c r="C1419" s="180" t="s">
        <v>36</v>
      </c>
      <c r="D1419" s="180" t="s">
        <v>1302</v>
      </c>
      <c r="E1419" s="163" t="s">
        <v>1297</v>
      </c>
      <c r="F1419" s="163"/>
      <c r="G1419" s="181" t="s">
        <v>1298</v>
      </c>
      <c r="H1419" s="184">
        <v>7.5700000000000003E-2</v>
      </c>
      <c r="I1419" s="183">
        <v>24.25</v>
      </c>
      <c r="J1419" s="183">
        <v>1.83</v>
      </c>
    </row>
    <row r="1420" spans="1:10" x14ac:dyDescent="0.25">
      <c r="A1420" s="185" t="s">
        <v>1303</v>
      </c>
      <c r="B1420" s="187" t="s">
        <v>1959</v>
      </c>
      <c r="C1420" s="185" t="s">
        <v>36</v>
      </c>
      <c r="D1420" s="185" t="s">
        <v>1960</v>
      </c>
      <c r="E1420" s="164" t="s">
        <v>1307</v>
      </c>
      <c r="F1420" s="164"/>
      <c r="G1420" s="186" t="s">
        <v>1496</v>
      </c>
      <c r="H1420" s="189">
        <v>0.26779999999999998</v>
      </c>
      <c r="I1420" s="188">
        <v>14.98</v>
      </c>
      <c r="J1420" s="188">
        <v>4.01</v>
      </c>
    </row>
    <row r="1421" spans="1:10" x14ac:dyDescent="0.25">
      <c r="A1421" s="196"/>
      <c r="B1421" s="196"/>
      <c r="C1421" s="196"/>
      <c r="D1421" s="196"/>
      <c r="E1421" s="196" t="s">
        <v>1309</v>
      </c>
      <c r="F1421" s="197">
        <v>3.03</v>
      </c>
      <c r="G1421" s="196" t="s">
        <v>1310</v>
      </c>
      <c r="H1421" s="197">
        <v>3.45</v>
      </c>
      <c r="I1421" s="196" t="s">
        <v>1311</v>
      </c>
      <c r="J1421" s="197">
        <v>6.48</v>
      </c>
    </row>
    <row r="1422" spans="1:10" x14ac:dyDescent="0.25">
      <c r="A1422" s="196"/>
      <c r="B1422" s="196"/>
      <c r="C1422" s="196"/>
      <c r="D1422" s="196"/>
      <c r="E1422" s="196" t="s">
        <v>1312</v>
      </c>
      <c r="F1422" s="197">
        <v>2.66</v>
      </c>
      <c r="G1422" s="196"/>
      <c r="H1422" s="165" t="s">
        <v>1313</v>
      </c>
      <c r="I1422" s="165"/>
      <c r="J1422" s="197">
        <v>15.65</v>
      </c>
    </row>
    <row r="1423" spans="1:10" ht="14.4" thickBot="1" x14ac:dyDescent="0.3">
      <c r="A1423" s="191"/>
      <c r="B1423" s="191"/>
      <c r="C1423" s="191"/>
      <c r="D1423" s="191"/>
      <c r="E1423" s="191"/>
      <c r="F1423" s="191"/>
      <c r="G1423" s="191" t="s">
        <v>1314</v>
      </c>
      <c r="H1423" s="193" t="s">
        <v>1946</v>
      </c>
      <c r="I1423" s="191" t="s">
        <v>1316</v>
      </c>
      <c r="J1423" s="192">
        <v>8275.8700000000008</v>
      </c>
    </row>
    <row r="1424" spans="1:10" ht="14.4" thickTop="1" x14ac:dyDescent="0.25">
      <c r="A1424" s="179"/>
      <c r="B1424" s="179"/>
      <c r="C1424" s="179"/>
      <c r="D1424" s="179"/>
      <c r="E1424" s="179"/>
      <c r="F1424" s="179"/>
      <c r="G1424" s="179"/>
      <c r="H1424" s="179"/>
      <c r="I1424" s="179"/>
      <c r="J1424" s="179"/>
    </row>
    <row r="1425" spans="1:10" x14ac:dyDescent="0.25">
      <c r="A1425" s="171" t="s">
        <v>450</v>
      </c>
      <c r="B1425" s="171"/>
      <c r="C1425" s="171"/>
      <c r="D1425" s="171" t="s">
        <v>287</v>
      </c>
      <c r="E1425" s="171"/>
      <c r="F1425" s="160"/>
      <c r="G1425" s="160"/>
      <c r="H1425" s="172"/>
      <c r="I1425" s="171"/>
      <c r="J1425" s="173">
        <v>3053.02</v>
      </c>
    </row>
    <row r="1426" spans="1:10" x14ac:dyDescent="0.25">
      <c r="A1426" s="168" t="s">
        <v>451</v>
      </c>
      <c r="B1426" s="170" t="s">
        <v>3</v>
      </c>
      <c r="C1426" s="168" t="s">
        <v>4</v>
      </c>
      <c r="D1426" s="168" t="s">
        <v>5</v>
      </c>
      <c r="E1426" s="161" t="s">
        <v>1291</v>
      </c>
      <c r="F1426" s="161"/>
      <c r="G1426" s="169" t="s">
        <v>6</v>
      </c>
      <c r="H1426" s="170" t="s">
        <v>7</v>
      </c>
      <c r="I1426" s="170" t="s">
        <v>8</v>
      </c>
      <c r="J1426" s="170" t="s">
        <v>10</v>
      </c>
    </row>
    <row r="1427" spans="1:10" ht="26.4" x14ac:dyDescent="0.25">
      <c r="A1427" s="174" t="s">
        <v>1292</v>
      </c>
      <c r="B1427" s="176" t="s">
        <v>452</v>
      </c>
      <c r="C1427" s="174" t="s">
        <v>36</v>
      </c>
      <c r="D1427" s="174" t="s">
        <v>453</v>
      </c>
      <c r="E1427" s="162" t="s">
        <v>1427</v>
      </c>
      <c r="F1427" s="162"/>
      <c r="G1427" s="175" t="s">
        <v>26</v>
      </c>
      <c r="H1427" s="178">
        <v>1</v>
      </c>
      <c r="I1427" s="177">
        <v>21.88</v>
      </c>
      <c r="J1427" s="177">
        <v>21.88</v>
      </c>
    </row>
    <row r="1428" spans="1:10" ht="26.4" x14ac:dyDescent="0.25">
      <c r="A1428" s="180" t="s">
        <v>1294</v>
      </c>
      <c r="B1428" s="182" t="s">
        <v>1474</v>
      </c>
      <c r="C1428" s="180" t="s">
        <v>36</v>
      </c>
      <c r="D1428" s="180" t="s">
        <v>1475</v>
      </c>
      <c r="E1428" s="163" t="s">
        <v>1297</v>
      </c>
      <c r="F1428" s="163"/>
      <c r="G1428" s="181" t="s">
        <v>1298</v>
      </c>
      <c r="H1428" s="184">
        <v>0.28060000000000002</v>
      </c>
      <c r="I1428" s="183">
        <v>31.5</v>
      </c>
      <c r="J1428" s="183">
        <v>8.83</v>
      </c>
    </row>
    <row r="1429" spans="1:10" x14ac:dyDescent="0.25">
      <c r="A1429" s="185" t="s">
        <v>1303</v>
      </c>
      <c r="B1429" s="187" t="s">
        <v>1964</v>
      </c>
      <c r="C1429" s="185" t="s">
        <v>36</v>
      </c>
      <c r="D1429" s="185" t="s">
        <v>1965</v>
      </c>
      <c r="E1429" s="164" t="s">
        <v>1307</v>
      </c>
      <c r="F1429" s="164"/>
      <c r="G1429" s="186" t="s">
        <v>1496</v>
      </c>
      <c r="H1429" s="189">
        <v>0.49608000000000002</v>
      </c>
      <c r="I1429" s="188">
        <v>23.61</v>
      </c>
      <c r="J1429" s="188">
        <v>11.71</v>
      </c>
    </row>
    <row r="1430" spans="1:10" x14ac:dyDescent="0.25">
      <c r="A1430" s="185" t="s">
        <v>1303</v>
      </c>
      <c r="B1430" s="187" t="s">
        <v>1966</v>
      </c>
      <c r="C1430" s="185" t="s">
        <v>36</v>
      </c>
      <c r="D1430" s="185" t="s">
        <v>1967</v>
      </c>
      <c r="E1430" s="164" t="s">
        <v>1307</v>
      </c>
      <c r="F1430" s="164"/>
      <c r="G1430" s="186" t="s">
        <v>1496</v>
      </c>
      <c r="H1430" s="189">
        <v>2.76E-2</v>
      </c>
      <c r="I1430" s="188">
        <v>37</v>
      </c>
      <c r="J1430" s="188">
        <v>1.02</v>
      </c>
    </row>
    <row r="1431" spans="1:10" ht="26.4" x14ac:dyDescent="0.25">
      <c r="A1431" s="185" t="s">
        <v>1303</v>
      </c>
      <c r="B1431" s="187" t="s">
        <v>1953</v>
      </c>
      <c r="C1431" s="185" t="s">
        <v>36</v>
      </c>
      <c r="D1431" s="185" t="s">
        <v>1954</v>
      </c>
      <c r="E1431" s="164" t="s">
        <v>1307</v>
      </c>
      <c r="F1431" s="164"/>
      <c r="G1431" s="186" t="s">
        <v>38</v>
      </c>
      <c r="H1431" s="189">
        <v>0.4</v>
      </c>
      <c r="I1431" s="188">
        <v>0.81</v>
      </c>
      <c r="J1431" s="188">
        <v>0.32</v>
      </c>
    </row>
    <row r="1432" spans="1:10" x14ac:dyDescent="0.25">
      <c r="A1432" s="196"/>
      <c r="B1432" s="196"/>
      <c r="C1432" s="196"/>
      <c r="D1432" s="196"/>
      <c r="E1432" s="196" t="s">
        <v>1309</v>
      </c>
      <c r="F1432" s="197">
        <v>2.99</v>
      </c>
      <c r="G1432" s="196" t="s">
        <v>1310</v>
      </c>
      <c r="H1432" s="197">
        <v>3.42</v>
      </c>
      <c r="I1432" s="196" t="s">
        <v>1311</v>
      </c>
      <c r="J1432" s="197">
        <v>6.41</v>
      </c>
    </row>
    <row r="1433" spans="1:10" x14ac:dyDescent="0.25">
      <c r="A1433" s="196"/>
      <c r="B1433" s="196"/>
      <c r="C1433" s="196"/>
      <c r="D1433" s="196"/>
      <c r="E1433" s="196" t="s">
        <v>1312</v>
      </c>
      <c r="F1433" s="197">
        <v>4.4800000000000004</v>
      </c>
      <c r="G1433" s="196"/>
      <c r="H1433" s="165" t="s">
        <v>1313</v>
      </c>
      <c r="I1433" s="165"/>
      <c r="J1433" s="197">
        <v>26.36</v>
      </c>
    </row>
    <row r="1434" spans="1:10" ht="14.4" thickBot="1" x14ac:dyDescent="0.3">
      <c r="A1434" s="191"/>
      <c r="B1434" s="191"/>
      <c r="C1434" s="191"/>
      <c r="D1434" s="191"/>
      <c r="E1434" s="191"/>
      <c r="F1434" s="191"/>
      <c r="G1434" s="191" t="s">
        <v>1314</v>
      </c>
      <c r="H1434" s="193" t="s">
        <v>1968</v>
      </c>
      <c r="I1434" s="191" t="s">
        <v>1316</v>
      </c>
      <c r="J1434" s="192">
        <v>1626.14</v>
      </c>
    </row>
    <row r="1435" spans="1:10" ht="14.4" thickTop="1" x14ac:dyDescent="0.25">
      <c r="A1435" s="179"/>
      <c r="B1435" s="179"/>
      <c r="C1435" s="179"/>
      <c r="D1435" s="179"/>
      <c r="E1435" s="179"/>
      <c r="F1435" s="179"/>
      <c r="G1435" s="179"/>
      <c r="H1435" s="179"/>
      <c r="I1435" s="179"/>
      <c r="J1435" s="179"/>
    </row>
    <row r="1436" spans="1:10" x14ac:dyDescent="0.25">
      <c r="A1436" s="168" t="s">
        <v>454</v>
      </c>
      <c r="B1436" s="170" t="s">
        <v>3</v>
      </c>
      <c r="C1436" s="168" t="s">
        <v>4</v>
      </c>
      <c r="D1436" s="168" t="s">
        <v>5</v>
      </c>
      <c r="E1436" s="161" t="s">
        <v>1291</v>
      </c>
      <c r="F1436" s="161"/>
      <c r="G1436" s="169" t="s">
        <v>6</v>
      </c>
      <c r="H1436" s="170" t="s">
        <v>7</v>
      </c>
      <c r="I1436" s="170" t="s">
        <v>8</v>
      </c>
      <c r="J1436" s="170" t="s">
        <v>10</v>
      </c>
    </row>
    <row r="1437" spans="1:10" ht="26.4" x14ac:dyDescent="0.25">
      <c r="A1437" s="174" t="s">
        <v>1292</v>
      </c>
      <c r="B1437" s="176" t="s">
        <v>455</v>
      </c>
      <c r="C1437" s="174" t="s">
        <v>36</v>
      </c>
      <c r="D1437" s="174" t="s">
        <v>456</v>
      </c>
      <c r="E1437" s="162" t="s">
        <v>1427</v>
      </c>
      <c r="F1437" s="162"/>
      <c r="G1437" s="175" t="s">
        <v>26</v>
      </c>
      <c r="H1437" s="178">
        <v>1</v>
      </c>
      <c r="I1437" s="177">
        <v>19.2</v>
      </c>
      <c r="J1437" s="177">
        <v>19.2</v>
      </c>
    </row>
    <row r="1438" spans="1:10" ht="26.4" x14ac:dyDescent="0.25">
      <c r="A1438" s="180" t="s">
        <v>1294</v>
      </c>
      <c r="B1438" s="182" t="s">
        <v>1474</v>
      </c>
      <c r="C1438" s="180" t="s">
        <v>36</v>
      </c>
      <c r="D1438" s="180" t="s">
        <v>1475</v>
      </c>
      <c r="E1438" s="163" t="s">
        <v>1297</v>
      </c>
      <c r="F1438" s="163"/>
      <c r="G1438" s="181" t="s">
        <v>1298</v>
      </c>
      <c r="H1438" s="184">
        <v>0.3805</v>
      </c>
      <c r="I1438" s="183">
        <v>31.5</v>
      </c>
      <c r="J1438" s="183">
        <v>11.98</v>
      </c>
    </row>
    <row r="1439" spans="1:10" x14ac:dyDescent="0.25">
      <c r="A1439" s="185" t="s">
        <v>1303</v>
      </c>
      <c r="B1439" s="187" t="s">
        <v>1969</v>
      </c>
      <c r="C1439" s="185" t="s">
        <v>36</v>
      </c>
      <c r="D1439" s="185" t="s">
        <v>1970</v>
      </c>
      <c r="E1439" s="164" t="s">
        <v>1307</v>
      </c>
      <c r="F1439" s="164"/>
      <c r="G1439" s="186" t="s">
        <v>1496</v>
      </c>
      <c r="H1439" s="189">
        <v>0.14030000000000001</v>
      </c>
      <c r="I1439" s="188">
        <v>47.89</v>
      </c>
      <c r="J1439" s="188">
        <v>6.71</v>
      </c>
    </row>
    <row r="1440" spans="1:10" x14ac:dyDescent="0.25">
      <c r="A1440" s="185" t="s">
        <v>1303</v>
      </c>
      <c r="B1440" s="187" t="s">
        <v>1966</v>
      </c>
      <c r="C1440" s="185" t="s">
        <v>36</v>
      </c>
      <c r="D1440" s="185" t="s">
        <v>1967</v>
      </c>
      <c r="E1440" s="164" t="s">
        <v>1307</v>
      </c>
      <c r="F1440" s="164"/>
      <c r="G1440" s="186" t="s">
        <v>1496</v>
      </c>
      <c r="H1440" s="189">
        <v>1.4E-2</v>
      </c>
      <c r="I1440" s="188">
        <v>37</v>
      </c>
      <c r="J1440" s="188">
        <v>0.51</v>
      </c>
    </row>
    <row r="1441" spans="1:10" x14ac:dyDescent="0.25">
      <c r="A1441" s="196"/>
      <c r="B1441" s="196"/>
      <c r="C1441" s="196"/>
      <c r="D1441" s="196"/>
      <c r="E1441" s="196" t="s">
        <v>1309</v>
      </c>
      <c r="F1441" s="197">
        <v>4.0599999999999996</v>
      </c>
      <c r="G1441" s="196" t="s">
        <v>1310</v>
      </c>
      <c r="H1441" s="197">
        <v>4.63</v>
      </c>
      <c r="I1441" s="196" t="s">
        <v>1311</v>
      </c>
      <c r="J1441" s="197">
        <v>8.69</v>
      </c>
    </row>
    <row r="1442" spans="1:10" x14ac:dyDescent="0.25">
      <c r="A1442" s="196"/>
      <c r="B1442" s="196"/>
      <c r="C1442" s="196"/>
      <c r="D1442" s="196"/>
      <c r="E1442" s="196" t="s">
        <v>1312</v>
      </c>
      <c r="F1442" s="197">
        <v>3.93</v>
      </c>
      <c r="G1442" s="196"/>
      <c r="H1442" s="165" t="s">
        <v>1313</v>
      </c>
      <c r="I1442" s="165"/>
      <c r="J1442" s="197">
        <v>23.13</v>
      </c>
    </row>
    <row r="1443" spans="1:10" ht="14.4" thickBot="1" x14ac:dyDescent="0.3">
      <c r="A1443" s="191"/>
      <c r="B1443" s="191"/>
      <c r="C1443" s="191"/>
      <c r="D1443" s="191"/>
      <c r="E1443" s="191"/>
      <c r="F1443" s="191"/>
      <c r="G1443" s="191" t="s">
        <v>1314</v>
      </c>
      <c r="H1443" s="193" t="s">
        <v>1968</v>
      </c>
      <c r="I1443" s="191" t="s">
        <v>1316</v>
      </c>
      <c r="J1443" s="192">
        <v>1426.88</v>
      </c>
    </row>
    <row r="1444" spans="1:10" ht="14.4" thickTop="1" x14ac:dyDescent="0.25">
      <c r="A1444" s="179"/>
      <c r="B1444" s="179"/>
      <c r="C1444" s="179"/>
      <c r="D1444" s="179"/>
      <c r="E1444" s="179"/>
      <c r="F1444" s="179"/>
      <c r="G1444" s="179"/>
      <c r="H1444" s="179"/>
      <c r="I1444" s="179"/>
      <c r="J1444" s="179"/>
    </row>
    <row r="1445" spans="1:10" x14ac:dyDescent="0.25">
      <c r="A1445" s="171" t="s">
        <v>457</v>
      </c>
      <c r="B1445" s="171"/>
      <c r="C1445" s="171"/>
      <c r="D1445" s="171" t="s">
        <v>458</v>
      </c>
      <c r="E1445" s="171"/>
      <c r="F1445" s="160"/>
      <c r="G1445" s="160"/>
      <c r="H1445" s="172"/>
      <c r="I1445" s="171"/>
      <c r="J1445" s="173">
        <v>16139.17</v>
      </c>
    </row>
    <row r="1446" spans="1:10" x14ac:dyDescent="0.25">
      <c r="A1446" s="168" t="s">
        <v>459</v>
      </c>
      <c r="B1446" s="170" t="s">
        <v>3</v>
      </c>
      <c r="C1446" s="168" t="s">
        <v>4</v>
      </c>
      <c r="D1446" s="168" t="s">
        <v>5</v>
      </c>
      <c r="E1446" s="161" t="s">
        <v>1291</v>
      </c>
      <c r="F1446" s="161"/>
      <c r="G1446" s="169" t="s">
        <v>6</v>
      </c>
      <c r="H1446" s="170" t="s">
        <v>7</v>
      </c>
      <c r="I1446" s="170" t="s">
        <v>8</v>
      </c>
      <c r="J1446" s="170" t="s">
        <v>10</v>
      </c>
    </row>
    <row r="1447" spans="1:10" x14ac:dyDescent="0.25">
      <c r="A1447" s="174" t="s">
        <v>1292</v>
      </c>
      <c r="B1447" s="176" t="s">
        <v>460</v>
      </c>
      <c r="C1447" s="174" t="s">
        <v>20</v>
      </c>
      <c r="D1447" s="174" t="s">
        <v>461</v>
      </c>
      <c r="E1447" s="162" t="s">
        <v>1293</v>
      </c>
      <c r="F1447" s="162"/>
      <c r="G1447" s="175" t="s">
        <v>26</v>
      </c>
      <c r="H1447" s="178">
        <v>1</v>
      </c>
      <c r="I1447" s="177">
        <v>676.44</v>
      </c>
      <c r="J1447" s="177">
        <v>676.44</v>
      </c>
    </row>
    <row r="1448" spans="1:10" ht="26.4" x14ac:dyDescent="0.25">
      <c r="A1448" s="180" t="s">
        <v>1294</v>
      </c>
      <c r="B1448" s="182" t="s">
        <v>1301</v>
      </c>
      <c r="C1448" s="180" t="s">
        <v>36</v>
      </c>
      <c r="D1448" s="180" t="s">
        <v>1302</v>
      </c>
      <c r="E1448" s="163" t="s">
        <v>1297</v>
      </c>
      <c r="F1448" s="163"/>
      <c r="G1448" s="181" t="s">
        <v>1298</v>
      </c>
      <c r="H1448" s="184">
        <v>1.1399999999999999</v>
      </c>
      <c r="I1448" s="183">
        <v>24.25</v>
      </c>
      <c r="J1448" s="183">
        <v>27.64</v>
      </c>
    </row>
    <row r="1449" spans="1:10" ht="26.4" x14ac:dyDescent="0.25">
      <c r="A1449" s="180" t="s">
        <v>1294</v>
      </c>
      <c r="B1449" s="182" t="s">
        <v>1510</v>
      </c>
      <c r="C1449" s="180" t="s">
        <v>36</v>
      </c>
      <c r="D1449" s="180" t="s">
        <v>1511</v>
      </c>
      <c r="E1449" s="163" t="s">
        <v>1297</v>
      </c>
      <c r="F1449" s="163"/>
      <c r="G1449" s="181" t="s">
        <v>1298</v>
      </c>
      <c r="H1449" s="184">
        <v>0.65</v>
      </c>
      <c r="I1449" s="183">
        <v>29.98</v>
      </c>
      <c r="J1449" s="183">
        <v>19.48</v>
      </c>
    </row>
    <row r="1450" spans="1:10" x14ac:dyDescent="0.25">
      <c r="A1450" s="185" t="s">
        <v>1303</v>
      </c>
      <c r="B1450" s="187" t="s">
        <v>1971</v>
      </c>
      <c r="C1450" s="185" t="s">
        <v>1642</v>
      </c>
      <c r="D1450" s="185" t="s">
        <v>1972</v>
      </c>
      <c r="E1450" s="164" t="s">
        <v>1307</v>
      </c>
      <c r="F1450" s="164"/>
      <c r="G1450" s="186" t="s">
        <v>1934</v>
      </c>
      <c r="H1450" s="189">
        <v>0.6</v>
      </c>
      <c r="I1450" s="188">
        <v>20.89</v>
      </c>
      <c r="J1450" s="188">
        <v>12.53</v>
      </c>
    </row>
    <row r="1451" spans="1:10" x14ac:dyDescent="0.25">
      <c r="A1451" s="185" t="s">
        <v>1303</v>
      </c>
      <c r="B1451" s="187" t="s">
        <v>1973</v>
      </c>
      <c r="C1451" s="185" t="s">
        <v>1642</v>
      </c>
      <c r="D1451" s="185" t="s">
        <v>1974</v>
      </c>
      <c r="E1451" s="164" t="s">
        <v>1307</v>
      </c>
      <c r="F1451" s="164"/>
      <c r="G1451" s="186" t="s">
        <v>26</v>
      </c>
      <c r="H1451" s="189">
        <v>1</v>
      </c>
      <c r="I1451" s="188">
        <v>616.79</v>
      </c>
      <c r="J1451" s="188">
        <v>616.79</v>
      </c>
    </row>
    <row r="1452" spans="1:10" x14ac:dyDescent="0.25">
      <c r="A1452" s="196"/>
      <c r="B1452" s="196"/>
      <c r="C1452" s="196"/>
      <c r="D1452" s="196"/>
      <c r="E1452" s="196" t="s">
        <v>1309</v>
      </c>
      <c r="F1452" s="197">
        <v>16.21</v>
      </c>
      <c r="G1452" s="196" t="s">
        <v>1310</v>
      </c>
      <c r="H1452" s="197">
        <v>18.46</v>
      </c>
      <c r="I1452" s="196" t="s">
        <v>1311</v>
      </c>
      <c r="J1452" s="197">
        <v>34.67</v>
      </c>
    </row>
    <row r="1453" spans="1:10" x14ac:dyDescent="0.25">
      <c r="A1453" s="196"/>
      <c r="B1453" s="196"/>
      <c r="C1453" s="196"/>
      <c r="D1453" s="196"/>
      <c r="E1453" s="196" t="s">
        <v>1312</v>
      </c>
      <c r="F1453" s="197">
        <v>138.66999999999999</v>
      </c>
      <c r="G1453" s="196"/>
      <c r="H1453" s="165" t="s">
        <v>1313</v>
      </c>
      <c r="I1453" s="165"/>
      <c r="J1453" s="197">
        <v>815.11</v>
      </c>
    </row>
    <row r="1454" spans="1:10" ht="14.4" thickBot="1" x14ac:dyDescent="0.3">
      <c r="A1454" s="191"/>
      <c r="B1454" s="191"/>
      <c r="C1454" s="191"/>
      <c r="D1454" s="191"/>
      <c r="E1454" s="191"/>
      <c r="F1454" s="191"/>
      <c r="G1454" s="191" t="s">
        <v>1314</v>
      </c>
      <c r="H1454" s="193" t="s">
        <v>1975</v>
      </c>
      <c r="I1454" s="191" t="s">
        <v>1316</v>
      </c>
      <c r="J1454" s="192">
        <v>16139.17</v>
      </c>
    </row>
    <row r="1455" spans="1:10" ht="14.4" thickTop="1" x14ac:dyDescent="0.25">
      <c r="A1455" s="179"/>
      <c r="B1455" s="179"/>
      <c r="C1455" s="179"/>
      <c r="D1455" s="179"/>
      <c r="E1455" s="179"/>
      <c r="F1455" s="179"/>
      <c r="G1455" s="179"/>
      <c r="H1455" s="179"/>
      <c r="I1455" s="179"/>
      <c r="J1455" s="179"/>
    </row>
    <row r="1456" spans="1:10" x14ac:dyDescent="0.25">
      <c r="A1456" s="171" t="s">
        <v>462</v>
      </c>
      <c r="B1456" s="171"/>
      <c r="C1456" s="171"/>
      <c r="D1456" s="171" t="s">
        <v>463</v>
      </c>
      <c r="E1456" s="171"/>
      <c r="F1456" s="160"/>
      <c r="G1456" s="160"/>
      <c r="H1456" s="172"/>
      <c r="I1456" s="171"/>
      <c r="J1456" s="173">
        <v>75138.89</v>
      </c>
    </row>
    <row r="1457" spans="1:10" x14ac:dyDescent="0.25">
      <c r="A1457" s="171" t="s">
        <v>464</v>
      </c>
      <c r="B1457" s="171"/>
      <c r="C1457" s="171"/>
      <c r="D1457" s="171" t="s">
        <v>465</v>
      </c>
      <c r="E1457" s="171"/>
      <c r="F1457" s="160"/>
      <c r="G1457" s="160"/>
      <c r="H1457" s="172"/>
      <c r="I1457" s="171"/>
      <c r="J1457" s="173">
        <v>561.57000000000005</v>
      </c>
    </row>
    <row r="1458" spans="1:10" x14ac:dyDescent="0.25">
      <c r="A1458" s="168" t="s">
        <v>466</v>
      </c>
      <c r="B1458" s="170" t="s">
        <v>3</v>
      </c>
      <c r="C1458" s="168" t="s">
        <v>4</v>
      </c>
      <c r="D1458" s="168" t="s">
        <v>5</v>
      </c>
      <c r="E1458" s="161" t="s">
        <v>1291</v>
      </c>
      <c r="F1458" s="161"/>
      <c r="G1458" s="169" t="s">
        <v>6</v>
      </c>
      <c r="H1458" s="170" t="s">
        <v>7</v>
      </c>
      <c r="I1458" s="170" t="s">
        <v>8</v>
      </c>
      <c r="J1458" s="170" t="s">
        <v>10</v>
      </c>
    </row>
    <row r="1459" spans="1:10" ht="26.4" x14ac:dyDescent="0.25">
      <c r="A1459" s="174" t="s">
        <v>1292</v>
      </c>
      <c r="B1459" s="176" t="s">
        <v>467</v>
      </c>
      <c r="C1459" s="174" t="s">
        <v>36</v>
      </c>
      <c r="D1459" s="174" t="s">
        <v>468</v>
      </c>
      <c r="E1459" s="162" t="s">
        <v>1976</v>
      </c>
      <c r="F1459" s="162"/>
      <c r="G1459" s="175" t="s">
        <v>38</v>
      </c>
      <c r="H1459" s="178">
        <v>1</v>
      </c>
      <c r="I1459" s="177">
        <v>155.35</v>
      </c>
      <c r="J1459" s="177">
        <v>155.35</v>
      </c>
    </row>
    <row r="1460" spans="1:10" ht="26.4" x14ac:dyDescent="0.25">
      <c r="A1460" s="180" t="s">
        <v>1294</v>
      </c>
      <c r="B1460" s="182" t="s">
        <v>1355</v>
      </c>
      <c r="C1460" s="180" t="s">
        <v>36</v>
      </c>
      <c r="D1460" s="180" t="s">
        <v>1356</v>
      </c>
      <c r="E1460" s="163" t="s">
        <v>1297</v>
      </c>
      <c r="F1460" s="163"/>
      <c r="G1460" s="181" t="s">
        <v>1298</v>
      </c>
      <c r="H1460" s="184">
        <v>1.1816004</v>
      </c>
      <c r="I1460" s="183">
        <v>29.46</v>
      </c>
      <c r="J1460" s="183">
        <v>34.799999999999997</v>
      </c>
    </row>
    <row r="1461" spans="1:10" ht="26.4" x14ac:dyDescent="0.25">
      <c r="A1461" s="180" t="s">
        <v>1294</v>
      </c>
      <c r="B1461" s="182" t="s">
        <v>1301</v>
      </c>
      <c r="C1461" s="180" t="s">
        <v>36</v>
      </c>
      <c r="D1461" s="180" t="s">
        <v>1302</v>
      </c>
      <c r="E1461" s="163" t="s">
        <v>1297</v>
      </c>
      <c r="F1461" s="163"/>
      <c r="G1461" s="181" t="s">
        <v>1298</v>
      </c>
      <c r="H1461" s="184">
        <v>0.45354359999999999</v>
      </c>
      <c r="I1461" s="183">
        <v>24.25</v>
      </c>
      <c r="J1461" s="183">
        <v>10.99</v>
      </c>
    </row>
    <row r="1462" spans="1:10" x14ac:dyDescent="0.25">
      <c r="A1462" s="185" t="s">
        <v>1303</v>
      </c>
      <c r="B1462" s="187" t="s">
        <v>1977</v>
      </c>
      <c r="C1462" s="185" t="s">
        <v>36</v>
      </c>
      <c r="D1462" s="185" t="s">
        <v>1978</v>
      </c>
      <c r="E1462" s="164" t="s">
        <v>1307</v>
      </c>
      <c r="F1462" s="164"/>
      <c r="G1462" s="186" t="s">
        <v>38</v>
      </c>
      <c r="H1462" s="189">
        <v>2.1000000000000001E-2</v>
      </c>
      <c r="I1462" s="188">
        <v>5.26</v>
      </c>
      <c r="J1462" s="188">
        <v>0.11</v>
      </c>
    </row>
    <row r="1463" spans="1:10" ht="26.4" x14ac:dyDescent="0.25">
      <c r="A1463" s="185" t="s">
        <v>1303</v>
      </c>
      <c r="B1463" s="187" t="s">
        <v>1979</v>
      </c>
      <c r="C1463" s="185" t="s">
        <v>36</v>
      </c>
      <c r="D1463" s="185" t="s">
        <v>1980</v>
      </c>
      <c r="E1463" s="164" t="s">
        <v>1307</v>
      </c>
      <c r="F1463" s="164"/>
      <c r="G1463" s="186" t="s">
        <v>38</v>
      </c>
      <c r="H1463" s="189">
        <v>1</v>
      </c>
      <c r="I1463" s="188">
        <v>109.45</v>
      </c>
      <c r="J1463" s="188">
        <v>109.45</v>
      </c>
    </row>
    <row r="1464" spans="1:10" x14ac:dyDescent="0.25">
      <c r="A1464" s="196"/>
      <c r="B1464" s="196"/>
      <c r="C1464" s="196"/>
      <c r="D1464" s="196"/>
      <c r="E1464" s="196" t="s">
        <v>1309</v>
      </c>
      <c r="F1464" s="197">
        <v>16.329999999999998</v>
      </c>
      <c r="G1464" s="196" t="s">
        <v>1310</v>
      </c>
      <c r="H1464" s="197">
        <v>18.600000000000001</v>
      </c>
      <c r="I1464" s="196" t="s">
        <v>1311</v>
      </c>
      <c r="J1464" s="197">
        <v>34.93</v>
      </c>
    </row>
    <row r="1465" spans="1:10" x14ac:dyDescent="0.25">
      <c r="A1465" s="196"/>
      <c r="B1465" s="196"/>
      <c r="C1465" s="196"/>
      <c r="D1465" s="196"/>
      <c r="E1465" s="196" t="s">
        <v>1312</v>
      </c>
      <c r="F1465" s="197">
        <v>31.84</v>
      </c>
      <c r="G1465" s="196"/>
      <c r="H1465" s="165" t="s">
        <v>1313</v>
      </c>
      <c r="I1465" s="165"/>
      <c r="J1465" s="197">
        <v>187.19</v>
      </c>
    </row>
    <row r="1466" spans="1:10" ht="14.4" thickBot="1" x14ac:dyDescent="0.3">
      <c r="A1466" s="191"/>
      <c r="B1466" s="191"/>
      <c r="C1466" s="191"/>
      <c r="D1466" s="191"/>
      <c r="E1466" s="191"/>
      <c r="F1466" s="191"/>
      <c r="G1466" s="191" t="s">
        <v>1314</v>
      </c>
      <c r="H1466" s="193" t="s">
        <v>1981</v>
      </c>
      <c r="I1466" s="191" t="s">
        <v>1316</v>
      </c>
      <c r="J1466" s="192">
        <v>561.57000000000005</v>
      </c>
    </row>
    <row r="1467" spans="1:10" ht="14.4" thickTop="1" x14ac:dyDescent="0.25">
      <c r="A1467" s="179"/>
      <c r="B1467" s="179"/>
      <c r="C1467" s="179"/>
      <c r="D1467" s="179"/>
      <c r="E1467" s="179"/>
      <c r="F1467" s="179"/>
      <c r="G1467" s="179"/>
      <c r="H1467" s="179"/>
      <c r="I1467" s="179"/>
      <c r="J1467" s="179"/>
    </row>
    <row r="1468" spans="1:10" x14ac:dyDescent="0.25">
      <c r="A1468" s="171" t="s">
        <v>469</v>
      </c>
      <c r="B1468" s="171"/>
      <c r="C1468" s="171"/>
      <c r="D1468" s="171" t="s">
        <v>470</v>
      </c>
      <c r="E1468" s="171"/>
      <c r="F1468" s="160"/>
      <c r="G1468" s="160"/>
      <c r="H1468" s="172"/>
      <c r="I1468" s="171"/>
      <c r="J1468" s="173">
        <v>18827.48</v>
      </c>
    </row>
    <row r="1469" spans="1:10" x14ac:dyDescent="0.25">
      <c r="A1469" s="168" t="s">
        <v>471</v>
      </c>
      <c r="B1469" s="170" t="s">
        <v>3</v>
      </c>
      <c r="C1469" s="168" t="s">
        <v>4</v>
      </c>
      <c r="D1469" s="168" t="s">
        <v>5</v>
      </c>
      <c r="E1469" s="161" t="s">
        <v>1291</v>
      </c>
      <c r="F1469" s="161"/>
      <c r="G1469" s="169" t="s">
        <v>6</v>
      </c>
      <c r="H1469" s="170" t="s">
        <v>7</v>
      </c>
      <c r="I1469" s="170" t="s">
        <v>8</v>
      </c>
      <c r="J1469" s="170" t="s">
        <v>10</v>
      </c>
    </row>
    <row r="1470" spans="1:10" ht="39.6" x14ac:dyDescent="0.25">
      <c r="A1470" s="174" t="s">
        <v>1292</v>
      </c>
      <c r="B1470" s="176" t="s">
        <v>472</v>
      </c>
      <c r="C1470" s="174" t="s">
        <v>36</v>
      </c>
      <c r="D1470" s="174" t="s">
        <v>473</v>
      </c>
      <c r="E1470" s="162" t="s">
        <v>1976</v>
      </c>
      <c r="F1470" s="162"/>
      <c r="G1470" s="175" t="s">
        <v>38</v>
      </c>
      <c r="H1470" s="178">
        <v>1</v>
      </c>
      <c r="I1470" s="177">
        <v>592.27</v>
      </c>
      <c r="J1470" s="177">
        <v>592.27</v>
      </c>
    </row>
    <row r="1471" spans="1:10" ht="26.4" x14ac:dyDescent="0.25">
      <c r="A1471" s="180" t="s">
        <v>1294</v>
      </c>
      <c r="B1471" s="182" t="s">
        <v>1982</v>
      </c>
      <c r="C1471" s="180" t="s">
        <v>36</v>
      </c>
      <c r="D1471" s="180" t="s">
        <v>1983</v>
      </c>
      <c r="E1471" s="163" t="s">
        <v>1976</v>
      </c>
      <c r="F1471" s="163"/>
      <c r="G1471" s="181" t="s">
        <v>38</v>
      </c>
      <c r="H1471" s="184">
        <v>1</v>
      </c>
      <c r="I1471" s="183">
        <v>517.83000000000004</v>
      </c>
      <c r="J1471" s="183">
        <v>517.83000000000004</v>
      </c>
    </row>
    <row r="1472" spans="1:10" ht="26.4" x14ac:dyDescent="0.25">
      <c r="A1472" s="180" t="s">
        <v>1294</v>
      </c>
      <c r="B1472" s="182" t="s">
        <v>1984</v>
      </c>
      <c r="C1472" s="180" t="s">
        <v>36</v>
      </c>
      <c r="D1472" s="180" t="s">
        <v>1985</v>
      </c>
      <c r="E1472" s="163" t="s">
        <v>1976</v>
      </c>
      <c r="F1472" s="163"/>
      <c r="G1472" s="181" t="s">
        <v>38</v>
      </c>
      <c r="H1472" s="184">
        <v>1</v>
      </c>
      <c r="I1472" s="183">
        <v>74.44</v>
      </c>
      <c r="J1472" s="183">
        <v>74.44</v>
      </c>
    </row>
    <row r="1473" spans="1:10" x14ac:dyDescent="0.25">
      <c r="A1473" s="196"/>
      <c r="B1473" s="196"/>
      <c r="C1473" s="196"/>
      <c r="D1473" s="196"/>
      <c r="E1473" s="196" t="s">
        <v>1309</v>
      </c>
      <c r="F1473" s="197">
        <v>16</v>
      </c>
      <c r="G1473" s="196" t="s">
        <v>1310</v>
      </c>
      <c r="H1473" s="197">
        <v>18.23</v>
      </c>
      <c r="I1473" s="196" t="s">
        <v>1311</v>
      </c>
      <c r="J1473" s="197">
        <v>34.229999999999997</v>
      </c>
    </row>
    <row r="1474" spans="1:10" x14ac:dyDescent="0.25">
      <c r="A1474" s="196"/>
      <c r="B1474" s="196"/>
      <c r="C1474" s="196"/>
      <c r="D1474" s="196"/>
      <c r="E1474" s="196" t="s">
        <v>1312</v>
      </c>
      <c r="F1474" s="197">
        <v>121.41</v>
      </c>
      <c r="G1474" s="196"/>
      <c r="H1474" s="165" t="s">
        <v>1313</v>
      </c>
      <c r="I1474" s="165"/>
      <c r="J1474" s="197">
        <v>713.68</v>
      </c>
    </row>
    <row r="1475" spans="1:10" ht="14.4" thickBot="1" x14ac:dyDescent="0.3">
      <c r="A1475" s="191"/>
      <c r="B1475" s="191"/>
      <c r="C1475" s="191"/>
      <c r="D1475" s="191"/>
      <c r="E1475" s="191"/>
      <c r="F1475" s="191"/>
      <c r="G1475" s="191" t="s">
        <v>1314</v>
      </c>
      <c r="H1475" s="193" t="s">
        <v>1986</v>
      </c>
      <c r="I1475" s="191" t="s">
        <v>1316</v>
      </c>
      <c r="J1475" s="192">
        <v>4995.76</v>
      </c>
    </row>
    <row r="1476" spans="1:10" ht="14.4" thickTop="1" x14ac:dyDescent="0.25">
      <c r="A1476" s="179"/>
      <c r="B1476" s="179"/>
      <c r="C1476" s="179"/>
      <c r="D1476" s="179"/>
      <c r="E1476" s="179"/>
      <c r="F1476" s="179"/>
      <c r="G1476" s="179"/>
      <c r="H1476" s="179"/>
      <c r="I1476" s="179"/>
      <c r="J1476" s="179"/>
    </row>
    <row r="1477" spans="1:10" x14ac:dyDescent="0.25">
      <c r="A1477" s="168" t="s">
        <v>474</v>
      </c>
      <c r="B1477" s="170" t="s">
        <v>3</v>
      </c>
      <c r="C1477" s="168" t="s">
        <v>4</v>
      </c>
      <c r="D1477" s="168" t="s">
        <v>5</v>
      </c>
      <c r="E1477" s="161" t="s">
        <v>1291</v>
      </c>
      <c r="F1477" s="161"/>
      <c r="G1477" s="169" t="s">
        <v>6</v>
      </c>
      <c r="H1477" s="170" t="s">
        <v>7</v>
      </c>
      <c r="I1477" s="170" t="s">
        <v>8</v>
      </c>
      <c r="J1477" s="170" t="s">
        <v>10</v>
      </c>
    </row>
    <row r="1478" spans="1:10" ht="26.4" x14ac:dyDescent="0.25">
      <c r="A1478" s="174" t="s">
        <v>1292</v>
      </c>
      <c r="B1478" s="176" t="s">
        <v>475</v>
      </c>
      <c r="C1478" s="174" t="s">
        <v>20</v>
      </c>
      <c r="D1478" s="174" t="s">
        <v>476</v>
      </c>
      <c r="E1478" s="162" t="s">
        <v>1293</v>
      </c>
      <c r="F1478" s="162"/>
      <c r="G1478" s="175" t="s">
        <v>38</v>
      </c>
      <c r="H1478" s="178">
        <v>1</v>
      </c>
      <c r="I1478" s="177">
        <v>1157.04</v>
      </c>
      <c r="J1478" s="177">
        <v>1157.04</v>
      </c>
    </row>
    <row r="1479" spans="1:10" ht="26.4" x14ac:dyDescent="0.25">
      <c r="A1479" s="180" t="s">
        <v>1294</v>
      </c>
      <c r="B1479" s="182" t="s">
        <v>1355</v>
      </c>
      <c r="C1479" s="180" t="s">
        <v>36</v>
      </c>
      <c r="D1479" s="180" t="s">
        <v>1356</v>
      </c>
      <c r="E1479" s="163" t="s">
        <v>1297</v>
      </c>
      <c r="F1479" s="163"/>
      <c r="G1479" s="181" t="s">
        <v>1298</v>
      </c>
      <c r="H1479" s="184">
        <v>1</v>
      </c>
      <c r="I1479" s="183">
        <v>29.46</v>
      </c>
      <c r="J1479" s="183">
        <v>29.46</v>
      </c>
    </row>
    <row r="1480" spans="1:10" ht="26.4" x14ac:dyDescent="0.25">
      <c r="A1480" s="180" t="s">
        <v>1294</v>
      </c>
      <c r="B1480" s="182" t="s">
        <v>1353</v>
      </c>
      <c r="C1480" s="180" t="s">
        <v>36</v>
      </c>
      <c r="D1480" s="180" t="s">
        <v>1354</v>
      </c>
      <c r="E1480" s="163" t="s">
        <v>1297</v>
      </c>
      <c r="F1480" s="163"/>
      <c r="G1480" s="181" t="s">
        <v>1298</v>
      </c>
      <c r="H1480" s="184">
        <v>2</v>
      </c>
      <c r="I1480" s="183">
        <v>24.83</v>
      </c>
      <c r="J1480" s="183">
        <v>49.66</v>
      </c>
    </row>
    <row r="1481" spans="1:10" ht="39.6" x14ac:dyDescent="0.25">
      <c r="A1481" s="185" t="s">
        <v>1303</v>
      </c>
      <c r="B1481" s="187" t="s">
        <v>1987</v>
      </c>
      <c r="C1481" s="185" t="s">
        <v>1305</v>
      </c>
      <c r="D1481" s="185" t="s">
        <v>1988</v>
      </c>
      <c r="E1481" s="164" t="s">
        <v>1307</v>
      </c>
      <c r="F1481" s="164"/>
      <c r="G1481" s="186" t="s">
        <v>38</v>
      </c>
      <c r="H1481" s="189">
        <v>1</v>
      </c>
      <c r="I1481" s="188">
        <v>19.190000000000001</v>
      </c>
      <c r="J1481" s="188">
        <v>19.190000000000001</v>
      </c>
    </row>
    <row r="1482" spans="1:10" ht="39.6" x14ac:dyDescent="0.25">
      <c r="A1482" s="185" t="s">
        <v>1303</v>
      </c>
      <c r="B1482" s="187" t="s">
        <v>1989</v>
      </c>
      <c r="C1482" s="185" t="s">
        <v>1305</v>
      </c>
      <c r="D1482" s="185" t="s">
        <v>1990</v>
      </c>
      <c r="E1482" s="164" t="s">
        <v>1307</v>
      </c>
      <c r="F1482" s="164"/>
      <c r="G1482" s="186" t="s">
        <v>38</v>
      </c>
      <c r="H1482" s="189">
        <v>1</v>
      </c>
      <c r="I1482" s="188">
        <v>9.26</v>
      </c>
      <c r="J1482" s="188">
        <v>9.26</v>
      </c>
    </row>
    <row r="1483" spans="1:10" x14ac:dyDescent="0.25">
      <c r="A1483" s="185" t="s">
        <v>1303</v>
      </c>
      <c r="B1483" s="187" t="s">
        <v>1991</v>
      </c>
      <c r="C1483" s="185" t="s">
        <v>36</v>
      </c>
      <c r="D1483" s="185" t="s">
        <v>1992</v>
      </c>
      <c r="E1483" s="164" t="s">
        <v>1307</v>
      </c>
      <c r="F1483" s="164"/>
      <c r="G1483" s="186" t="s">
        <v>93</v>
      </c>
      <c r="H1483" s="189">
        <v>0.25</v>
      </c>
      <c r="I1483" s="188">
        <v>9.16</v>
      </c>
      <c r="J1483" s="188">
        <v>2.29</v>
      </c>
    </row>
    <row r="1484" spans="1:10" ht="39.6" x14ac:dyDescent="0.25">
      <c r="A1484" s="185" t="s">
        <v>1303</v>
      </c>
      <c r="B1484" s="187" t="s">
        <v>1993</v>
      </c>
      <c r="C1484" s="185" t="s">
        <v>36</v>
      </c>
      <c r="D1484" s="185" t="s">
        <v>1994</v>
      </c>
      <c r="E1484" s="164" t="s">
        <v>1307</v>
      </c>
      <c r="F1484" s="164"/>
      <c r="G1484" s="186" t="s">
        <v>38</v>
      </c>
      <c r="H1484" s="189">
        <v>2</v>
      </c>
      <c r="I1484" s="188">
        <v>35.119999999999997</v>
      </c>
      <c r="J1484" s="188">
        <v>70.239999999999995</v>
      </c>
    </row>
    <row r="1485" spans="1:10" x14ac:dyDescent="0.25">
      <c r="A1485" s="185" t="s">
        <v>1303</v>
      </c>
      <c r="B1485" s="187" t="s">
        <v>1995</v>
      </c>
      <c r="C1485" s="185" t="s">
        <v>36</v>
      </c>
      <c r="D1485" s="185" t="s">
        <v>1996</v>
      </c>
      <c r="E1485" s="164" t="s">
        <v>1307</v>
      </c>
      <c r="F1485" s="164"/>
      <c r="G1485" s="186" t="s">
        <v>38</v>
      </c>
      <c r="H1485" s="189">
        <v>1</v>
      </c>
      <c r="I1485" s="188">
        <v>60.75</v>
      </c>
      <c r="J1485" s="188">
        <v>60.75</v>
      </c>
    </row>
    <row r="1486" spans="1:10" ht="39.6" x14ac:dyDescent="0.25">
      <c r="A1486" s="185" t="s">
        <v>1303</v>
      </c>
      <c r="B1486" s="187" t="s">
        <v>1997</v>
      </c>
      <c r="C1486" s="185" t="s">
        <v>1305</v>
      </c>
      <c r="D1486" s="185" t="s">
        <v>1998</v>
      </c>
      <c r="E1486" s="164" t="s">
        <v>1307</v>
      </c>
      <c r="F1486" s="164"/>
      <c r="G1486" s="186" t="s">
        <v>38</v>
      </c>
      <c r="H1486" s="189">
        <v>1</v>
      </c>
      <c r="I1486" s="188">
        <v>883.78</v>
      </c>
      <c r="J1486" s="188">
        <v>883.78</v>
      </c>
    </row>
    <row r="1487" spans="1:10" ht="39.6" x14ac:dyDescent="0.25">
      <c r="A1487" s="185" t="s">
        <v>1303</v>
      </c>
      <c r="B1487" s="187" t="s">
        <v>1999</v>
      </c>
      <c r="C1487" s="185" t="s">
        <v>1305</v>
      </c>
      <c r="D1487" s="185" t="s">
        <v>2000</v>
      </c>
      <c r="E1487" s="164" t="s">
        <v>1307</v>
      </c>
      <c r="F1487" s="164"/>
      <c r="G1487" s="186" t="s">
        <v>38</v>
      </c>
      <c r="H1487" s="189">
        <v>1</v>
      </c>
      <c r="I1487" s="188">
        <v>32.409999999999997</v>
      </c>
      <c r="J1487" s="188">
        <v>32.409999999999997</v>
      </c>
    </row>
    <row r="1488" spans="1:10" x14ac:dyDescent="0.25">
      <c r="A1488" s="196"/>
      <c r="B1488" s="196"/>
      <c r="C1488" s="196"/>
      <c r="D1488" s="196"/>
      <c r="E1488" s="196" t="s">
        <v>1309</v>
      </c>
      <c r="F1488" s="197">
        <v>27.83</v>
      </c>
      <c r="G1488" s="196" t="s">
        <v>1310</v>
      </c>
      <c r="H1488" s="197">
        <v>31.7</v>
      </c>
      <c r="I1488" s="196" t="s">
        <v>1311</v>
      </c>
      <c r="J1488" s="197">
        <v>59.53</v>
      </c>
    </row>
    <row r="1489" spans="1:10" x14ac:dyDescent="0.25">
      <c r="A1489" s="196"/>
      <c r="B1489" s="196"/>
      <c r="C1489" s="196"/>
      <c r="D1489" s="196"/>
      <c r="E1489" s="196" t="s">
        <v>1312</v>
      </c>
      <c r="F1489" s="197">
        <v>237.19</v>
      </c>
      <c r="G1489" s="196"/>
      <c r="H1489" s="165" t="s">
        <v>1313</v>
      </c>
      <c r="I1489" s="165"/>
      <c r="J1489" s="197">
        <v>1394.23</v>
      </c>
    </row>
    <row r="1490" spans="1:10" ht="14.4" thickBot="1" x14ac:dyDescent="0.3">
      <c r="A1490" s="191"/>
      <c r="B1490" s="191"/>
      <c r="C1490" s="191"/>
      <c r="D1490" s="191"/>
      <c r="E1490" s="191"/>
      <c r="F1490" s="191"/>
      <c r="G1490" s="191" t="s">
        <v>1314</v>
      </c>
      <c r="H1490" s="193" t="s">
        <v>1375</v>
      </c>
      <c r="I1490" s="191" t="s">
        <v>1316</v>
      </c>
      <c r="J1490" s="192">
        <v>1394.23</v>
      </c>
    </row>
    <row r="1491" spans="1:10" ht="14.4" thickTop="1" x14ac:dyDescent="0.25">
      <c r="A1491" s="179"/>
      <c r="B1491" s="179"/>
      <c r="C1491" s="179"/>
      <c r="D1491" s="179"/>
      <c r="E1491" s="179"/>
      <c r="F1491" s="179"/>
      <c r="G1491" s="179"/>
      <c r="H1491" s="179"/>
      <c r="I1491" s="179"/>
      <c r="J1491" s="179"/>
    </row>
    <row r="1492" spans="1:10" x14ac:dyDescent="0.25">
      <c r="A1492" s="168" t="s">
        <v>477</v>
      </c>
      <c r="B1492" s="170" t="s">
        <v>3</v>
      </c>
      <c r="C1492" s="168" t="s">
        <v>4</v>
      </c>
      <c r="D1492" s="168" t="s">
        <v>5</v>
      </c>
      <c r="E1492" s="161" t="s">
        <v>1291</v>
      </c>
      <c r="F1492" s="161"/>
      <c r="G1492" s="169" t="s">
        <v>6</v>
      </c>
      <c r="H1492" s="170" t="s">
        <v>7</v>
      </c>
      <c r="I1492" s="170" t="s">
        <v>8</v>
      </c>
      <c r="J1492" s="170" t="s">
        <v>10</v>
      </c>
    </row>
    <row r="1493" spans="1:10" ht="52.8" x14ac:dyDescent="0.25">
      <c r="A1493" s="174" t="s">
        <v>1292</v>
      </c>
      <c r="B1493" s="176" t="s">
        <v>478</v>
      </c>
      <c r="C1493" s="174" t="s">
        <v>36</v>
      </c>
      <c r="D1493" s="174" t="s">
        <v>479</v>
      </c>
      <c r="E1493" s="162" t="s">
        <v>1976</v>
      </c>
      <c r="F1493" s="162"/>
      <c r="G1493" s="175" t="s">
        <v>38</v>
      </c>
      <c r="H1493" s="178">
        <v>1</v>
      </c>
      <c r="I1493" s="177">
        <v>476.03</v>
      </c>
      <c r="J1493" s="177">
        <v>476.03</v>
      </c>
    </row>
    <row r="1494" spans="1:10" ht="26.4" x14ac:dyDescent="0.25">
      <c r="A1494" s="180" t="s">
        <v>1294</v>
      </c>
      <c r="B1494" s="182" t="s">
        <v>2001</v>
      </c>
      <c r="C1494" s="180" t="s">
        <v>36</v>
      </c>
      <c r="D1494" s="180" t="s">
        <v>2002</v>
      </c>
      <c r="E1494" s="163" t="s">
        <v>1976</v>
      </c>
      <c r="F1494" s="163"/>
      <c r="G1494" s="181" t="s">
        <v>38</v>
      </c>
      <c r="H1494" s="184">
        <v>1</v>
      </c>
      <c r="I1494" s="183">
        <v>86.04</v>
      </c>
      <c r="J1494" s="183">
        <v>86.04</v>
      </c>
    </row>
    <row r="1495" spans="1:10" ht="26.4" x14ac:dyDescent="0.25">
      <c r="A1495" s="180" t="s">
        <v>1294</v>
      </c>
      <c r="B1495" s="182" t="s">
        <v>686</v>
      </c>
      <c r="C1495" s="180" t="s">
        <v>36</v>
      </c>
      <c r="D1495" s="180" t="s">
        <v>687</v>
      </c>
      <c r="E1495" s="163" t="s">
        <v>1976</v>
      </c>
      <c r="F1495" s="163"/>
      <c r="G1495" s="181" t="s">
        <v>38</v>
      </c>
      <c r="H1495" s="184">
        <v>1</v>
      </c>
      <c r="I1495" s="183">
        <v>8.81</v>
      </c>
      <c r="J1495" s="183">
        <v>8.81</v>
      </c>
    </row>
    <row r="1496" spans="1:10" ht="26.4" x14ac:dyDescent="0.25">
      <c r="A1496" s="180" t="s">
        <v>1294</v>
      </c>
      <c r="B1496" s="182" t="s">
        <v>2003</v>
      </c>
      <c r="C1496" s="180" t="s">
        <v>36</v>
      </c>
      <c r="D1496" s="180" t="s">
        <v>2004</v>
      </c>
      <c r="E1496" s="163" t="s">
        <v>1976</v>
      </c>
      <c r="F1496" s="163"/>
      <c r="G1496" s="181" t="s">
        <v>38</v>
      </c>
      <c r="H1496" s="184">
        <v>1</v>
      </c>
      <c r="I1496" s="183">
        <v>359.33</v>
      </c>
      <c r="J1496" s="183">
        <v>359.33</v>
      </c>
    </row>
    <row r="1497" spans="1:10" ht="26.4" x14ac:dyDescent="0.25">
      <c r="A1497" s="180" t="s">
        <v>1294</v>
      </c>
      <c r="B1497" s="182" t="s">
        <v>2005</v>
      </c>
      <c r="C1497" s="180" t="s">
        <v>36</v>
      </c>
      <c r="D1497" s="180" t="s">
        <v>2006</v>
      </c>
      <c r="E1497" s="163" t="s">
        <v>1976</v>
      </c>
      <c r="F1497" s="163"/>
      <c r="G1497" s="181" t="s">
        <v>38</v>
      </c>
      <c r="H1497" s="184">
        <v>1</v>
      </c>
      <c r="I1497" s="183">
        <v>10.7</v>
      </c>
      <c r="J1497" s="183">
        <v>10.7</v>
      </c>
    </row>
    <row r="1498" spans="1:10" ht="26.4" x14ac:dyDescent="0.25">
      <c r="A1498" s="180" t="s">
        <v>1294</v>
      </c>
      <c r="B1498" s="182" t="s">
        <v>680</v>
      </c>
      <c r="C1498" s="180" t="s">
        <v>36</v>
      </c>
      <c r="D1498" s="180" t="s">
        <v>681</v>
      </c>
      <c r="E1498" s="163" t="s">
        <v>1976</v>
      </c>
      <c r="F1498" s="163"/>
      <c r="G1498" s="181" t="s">
        <v>38</v>
      </c>
      <c r="H1498" s="184">
        <v>1</v>
      </c>
      <c r="I1498" s="183">
        <v>11.15</v>
      </c>
      <c r="J1498" s="183">
        <v>11.15</v>
      </c>
    </row>
    <row r="1499" spans="1:10" x14ac:dyDescent="0.25">
      <c r="A1499" s="196"/>
      <c r="B1499" s="196"/>
      <c r="C1499" s="196"/>
      <c r="D1499" s="196"/>
      <c r="E1499" s="196" t="s">
        <v>1309</v>
      </c>
      <c r="F1499" s="197">
        <v>17.440000000000001</v>
      </c>
      <c r="G1499" s="196" t="s">
        <v>1310</v>
      </c>
      <c r="H1499" s="197">
        <v>19.86</v>
      </c>
      <c r="I1499" s="196" t="s">
        <v>1311</v>
      </c>
      <c r="J1499" s="197">
        <v>37.299999999999997</v>
      </c>
    </row>
    <row r="1500" spans="1:10" x14ac:dyDescent="0.25">
      <c r="A1500" s="196"/>
      <c r="B1500" s="196"/>
      <c r="C1500" s="196"/>
      <c r="D1500" s="196"/>
      <c r="E1500" s="196" t="s">
        <v>1312</v>
      </c>
      <c r="F1500" s="197">
        <v>97.58</v>
      </c>
      <c r="G1500" s="196"/>
      <c r="H1500" s="165" t="s">
        <v>1313</v>
      </c>
      <c r="I1500" s="165"/>
      <c r="J1500" s="197">
        <v>573.61</v>
      </c>
    </row>
    <row r="1501" spans="1:10" ht="14.4" thickBot="1" x14ac:dyDescent="0.3">
      <c r="A1501" s="191"/>
      <c r="B1501" s="191"/>
      <c r="C1501" s="191"/>
      <c r="D1501" s="191"/>
      <c r="E1501" s="191"/>
      <c r="F1501" s="191"/>
      <c r="G1501" s="191" t="s">
        <v>1314</v>
      </c>
      <c r="H1501" s="193" t="s">
        <v>2007</v>
      </c>
      <c r="I1501" s="191" t="s">
        <v>1316</v>
      </c>
      <c r="J1501" s="192">
        <v>8604.15</v>
      </c>
    </row>
    <row r="1502" spans="1:10" ht="14.4" thickTop="1" x14ac:dyDescent="0.25">
      <c r="A1502" s="179"/>
      <c r="B1502" s="179"/>
      <c r="C1502" s="179"/>
      <c r="D1502" s="179"/>
      <c r="E1502" s="179"/>
      <c r="F1502" s="179"/>
      <c r="G1502" s="179"/>
      <c r="H1502" s="179"/>
      <c r="I1502" s="179"/>
      <c r="J1502" s="179"/>
    </row>
    <row r="1503" spans="1:10" x14ac:dyDescent="0.25">
      <c r="A1503" s="168" t="s">
        <v>480</v>
      </c>
      <c r="B1503" s="170" t="s">
        <v>3</v>
      </c>
      <c r="C1503" s="168" t="s">
        <v>4</v>
      </c>
      <c r="D1503" s="168" t="s">
        <v>5</v>
      </c>
      <c r="E1503" s="161" t="s">
        <v>1291</v>
      </c>
      <c r="F1503" s="161"/>
      <c r="G1503" s="169" t="s">
        <v>6</v>
      </c>
      <c r="H1503" s="170" t="s">
        <v>7</v>
      </c>
      <c r="I1503" s="170" t="s">
        <v>8</v>
      </c>
      <c r="J1503" s="170" t="s">
        <v>10</v>
      </c>
    </row>
    <row r="1504" spans="1:10" ht="52.8" x14ac:dyDescent="0.25">
      <c r="A1504" s="174" t="s">
        <v>1292</v>
      </c>
      <c r="B1504" s="176" t="s">
        <v>481</v>
      </c>
      <c r="C1504" s="174" t="s">
        <v>36</v>
      </c>
      <c r="D1504" s="174" t="s">
        <v>482</v>
      </c>
      <c r="E1504" s="162" t="s">
        <v>1976</v>
      </c>
      <c r="F1504" s="162"/>
      <c r="G1504" s="175" t="s">
        <v>38</v>
      </c>
      <c r="H1504" s="178">
        <v>1</v>
      </c>
      <c r="I1504" s="177">
        <v>1004.53</v>
      </c>
      <c r="J1504" s="177">
        <v>1004.53</v>
      </c>
    </row>
    <row r="1505" spans="1:10" ht="26.4" x14ac:dyDescent="0.25">
      <c r="A1505" s="180" t="s">
        <v>1294</v>
      </c>
      <c r="B1505" s="182" t="s">
        <v>2008</v>
      </c>
      <c r="C1505" s="180" t="s">
        <v>36</v>
      </c>
      <c r="D1505" s="180" t="s">
        <v>2009</v>
      </c>
      <c r="E1505" s="163" t="s">
        <v>1976</v>
      </c>
      <c r="F1505" s="163"/>
      <c r="G1505" s="181" t="s">
        <v>38</v>
      </c>
      <c r="H1505" s="184">
        <v>1</v>
      </c>
      <c r="I1505" s="183">
        <v>786.82</v>
      </c>
      <c r="J1505" s="183">
        <v>786.82</v>
      </c>
    </row>
    <row r="1506" spans="1:10" ht="26.4" x14ac:dyDescent="0.25">
      <c r="A1506" s="180" t="s">
        <v>1294</v>
      </c>
      <c r="B1506" s="182" t="s">
        <v>680</v>
      </c>
      <c r="C1506" s="180" t="s">
        <v>36</v>
      </c>
      <c r="D1506" s="180" t="s">
        <v>681</v>
      </c>
      <c r="E1506" s="163" t="s">
        <v>1976</v>
      </c>
      <c r="F1506" s="163"/>
      <c r="G1506" s="181" t="s">
        <v>38</v>
      </c>
      <c r="H1506" s="184">
        <v>1</v>
      </c>
      <c r="I1506" s="183">
        <v>11.15</v>
      </c>
      <c r="J1506" s="183">
        <v>11.15</v>
      </c>
    </row>
    <row r="1507" spans="1:10" ht="39.6" x14ac:dyDescent="0.25">
      <c r="A1507" s="180" t="s">
        <v>1294</v>
      </c>
      <c r="B1507" s="182" t="s">
        <v>2010</v>
      </c>
      <c r="C1507" s="180" t="s">
        <v>36</v>
      </c>
      <c r="D1507" s="180" t="s">
        <v>2011</v>
      </c>
      <c r="E1507" s="163" t="s">
        <v>1976</v>
      </c>
      <c r="F1507" s="163"/>
      <c r="G1507" s="181" t="s">
        <v>38</v>
      </c>
      <c r="H1507" s="184">
        <v>1</v>
      </c>
      <c r="I1507" s="183">
        <v>92.81</v>
      </c>
      <c r="J1507" s="183">
        <v>92.81</v>
      </c>
    </row>
    <row r="1508" spans="1:10" ht="26.4" x14ac:dyDescent="0.25">
      <c r="A1508" s="180" t="s">
        <v>1294</v>
      </c>
      <c r="B1508" s="182" t="s">
        <v>2012</v>
      </c>
      <c r="C1508" s="180" t="s">
        <v>36</v>
      </c>
      <c r="D1508" s="180" t="s">
        <v>2013</v>
      </c>
      <c r="E1508" s="163" t="s">
        <v>1976</v>
      </c>
      <c r="F1508" s="163"/>
      <c r="G1508" s="181" t="s">
        <v>38</v>
      </c>
      <c r="H1508" s="184">
        <v>1</v>
      </c>
      <c r="I1508" s="183">
        <v>113.75</v>
      </c>
      <c r="J1508" s="183">
        <v>113.75</v>
      </c>
    </row>
    <row r="1509" spans="1:10" x14ac:dyDescent="0.25">
      <c r="A1509" s="196"/>
      <c r="B1509" s="196"/>
      <c r="C1509" s="196"/>
      <c r="D1509" s="196"/>
      <c r="E1509" s="196" t="s">
        <v>1309</v>
      </c>
      <c r="F1509" s="197">
        <v>33.380000000000003</v>
      </c>
      <c r="G1509" s="196" t="s">
        <v>1310</v>
      </c>
      <c r="H1509" s="197">
        <v>38.01</v>
      </c>
      <c r="I1509" s="196" t="s">
        <v>1311</v>
      </c>
      <c r="J1509" s="197">
        <v>71.39</v>
      </c>
    </row>
    <row r="1510" spans="1:10" x14ac:dyDescent="0.25">
      <c r="A1510" s="196"/>
      <c r="B1510" s="196"/>
      <c r="C1510" s="196"/>
      <c r="D1510" s="196"/>
      <c r="E1510" s="196" t="s">
        <v>1312</v>
      </c>
      <c r="F1510" s="197">
        <v>205.92</v>
      </c>
      <c r="G1510" s="196"/>
      <c r="H1510" s="165" t="s">
        <v>1313</v>
      </c>
      <c r="I1510" s="165"/>
      <c r="J1510" s="197">
        <v>1210.45</v>
      </c>
    </row>
    <row r="1511" spans="1:10" ht="14.4" thickBot="1" x14ac:dyDescent="0.3">
      <c r="A1511" s="191"/>
      <c r="B1511" s="191"/>
      <c r="C1511" s="191"/>
      <c r="D1511" s="191"/>
      <c r="E1511" s="191"/>
      <c r="F1511" s="191"/>
      <c r="G1511" s="191" t="s">
        <v>1314</v>
      </c>
      <c r="H1511" s="193" t="s">
        <v>1375</v>
      </c>
      <c r="I1511" s="191" t="s">
        <v>1316</v>
      </c>
      <c r="J1511" s="192">
        <v>1210.45</v>
      </c>
    </row>
    <row r="1512" spans="1:10" ht="14.4" thickTop="1" x14ac:dyDescent="0.25">
      <c r="A1512" s="179"/>
      <c r="B1512" s="179"/>
      <c r="C1512" s="179"/>
      <c r="D1512" s="179"/>
      <c r="E1512" s="179"/>
      <c r="F1512" s="179"/>
      <c r="G1512" s="179"/>
      <c r="H1512" s="179"/>
      <c r="I1512" s="179"/>
      <c r="J1512" s="179"/>
    </row>
    <row r="1513" spans="1:10" x14ac:dyDescent="0.25">
      <c r="A1513" s="168" t="s">
        <v>483</v>
      </c>
      <c r="B1513" s="170" t="s">
        <v>3</v>
      </c>
      <c r="C1513" s="168" t="s">
        <v>4</v>
      </c>
      <c r="D1513" s="168" t="s">
        <v>5</v>
      </c>
      <c r="E1513" s="161" t="s">
        <v>1291</v>
      </c>
      <c r="F1513" s="161"/>
      <c r="G1513" s="169" t="s">
        <v>6</v>
      </c>
      <c r="H1513" s="170" t="s">
        <v>7</v>
      </c>
      <c r="I1513" s="170" t="s">
        <v>8</v>
      </c>
      <c r="J1513" s="170" t="s">
        <v>10</v>
      </c>
    </row>
    <row r="1514" spans="1:10" ht="26.4" x14ac:dyDescent="0.25">
      <c r="A1514" s="174" t="s">
        <v>1292</v>
      </c>
      <c r="B1514" s="176" t="s">
        <v>484</v>
      </c>
      <c r="C1514" s="174" t="s">
        <v>20</v>
      </c>
      <c r="D1514" s="174" t="s">
        <v>485</v>
      </c>
      <c r="E1514" s="162" t="s">
        <v>1293</v>
      </c>
      <c r="F1514" s="162"/>
      <c r="G1514" s="175" t="s">
        <v>38</v>
      </c>
      <c r="H1514" s="178">
        <v>1</v>
      </c>
      <c r="I1514" s="177">
        <v>678.56</v>
      </c>
      <c r="J1514" s="177">
        <v>678.56</v>
      </c>
    </row>
    <row r="1515" spans="1:10" ht="26.4" x14ac:dyDescent="0.25">
      <c r="A1515" s="180" t="s">
        <v>1294</v>
      </c>
      <c r="B1515" s="182" t="s">
        <v>1355</v>
      </c>
      <c r="C1515" s="180" t="s">
        <v>36</v>
      </c>
      <c r="D1515" s="180" t="s">
        <v>1356</v>
      </c>
      <c r="E1515" s="163" t="s">
        <v>1297</v>
      </c>
      <c r="F1515" s="163"/>
      <c r="G1515" s="181" t="s">
        <v>1298</v>
      </c>
      <c r="H1515" s="184">
        <v>2.1</v>
      </c>
      <c r="I1515" s="183">
        <v>29.46</v>
      </c>
      <c r="J1515" s="183">
        <v>61.86</v>
      </c>
    </row>
    <row r="1516" spans="1:10" ht="26.4" x14ac:dyDescent="0.25">
      <c r="A1516" s="180" t="s">
        <v>1294</v>
      </c>
      <c r="B1516" s="182" t="s">
        <v>1353</v>
      </c>
      <c r="C1516" s="180" t="s">
        <v>36</v>
      </c>
      <c r="D1516" s="180" t="s">
        <v>1354</v>
      </c>
      <c r="E1516" s="163" t="s">
        <v>1297</v>
      </c>
      <c r="F1516" s="163"/>
      <c r="G1516" s="181" t="s">
        <v>1298</v>
      </c>
      <c r="H1516" s="184">
        <v>2.1</v>
      </c>
      <c r="I1516" s="183">
        <v>24.83</v>
      </c>
      <c r="J1516" s="183">
        <v>52.14</v>
      </c>
    </row>
    <row r="1517" spans="1:10" x14ac:dyDescent="0.25">
      <c r="A1517" s="185" t="s">
        <v>1303</v>
      </c>
      <c r="B1517" s="187" t="s">
        <v>2014</v>
      </c>
      <c r="C1517" s="185" t="s">
        <v>36</v>
      </c>
      <c r="D1517" s="185" t="s">
        <v>2015</v>
      </c>
      <c r="E1517" s="164" t="s">
        <v>1307</v>
      </c>
      <c r="F1517" s="164"/>
      <c r="G1517" s="186" t="s">
        <v>38</v>
      </c>
      <c r="H1517" s="189">
        <v>1</v>
      </c>
      <c r="I1517" s="188">
        <v>68.239999999999995</v>
      </c>
      <c r="J1517" s="188">
        <v>68.239999999999995</v>
      </c>
    </row>
    <row r="1518" spans="1:10" ht="26.4" x14ac:dyDescent="0.25">
      <c r="A1518" s="185" t="s">
        <v>1303</v>
      </c>
      <c r="B1518" s="187" t="s">
        <v>2016</v>
      </c>
      <c r="C1518" s="185" t="s">
        <v>2017</v>
      </c>
      <c r="D1518" s="185" t="s">
        <v>2018</v>
      </c>
      <c r="E1518" s="164" t="s">
        <v>1307</v>
      </c>
      <c r="F1518" s="164"/>
      <c r="G1518" s="186" t="s">
        <v>38</v>
      </c>
      <c r="H1518" s="189">
        <v>2</v>
      </c>
      <c r="I1518" s="188">
        <v>14.1</v>
      </c>
      <c r="J1518" s="188">
        <v>28.2</v>
      </c>
    </row>
    <row r="1519" spans="1:10" ht="26.4" x14ac:dyDescent="0.25">
      <c r="A1519" s="185" t="s">
        <v>1303</v>
      </c>
      <c r="B1519" s="187" t="s">
        <v>2019</v>
      </c>
      <c r="C1519" s="185" t="s">
        <v>36</v>
      </c>
      <c r="D1519" s="185" t="s">
        <v>2020</v>
      </c>
      <c r="E1519" s="164" t="s">
        <v>1307</v>
      </c>
      <c r="F1519" s="164"/>
      <c r="G1519" s="186" t="s">
        <v>38</v>
      </c>
      <c r="H1519" s="189">
        <v>1</v>
      </c>
      <c r="I1519" s="188">
        <v>158.1</v>
      </c>
      <c r="J1519" s="188">
        <v>158.1</v>
      </c>
    </row>
    <row r="1520" spans="1:10" x14ac:dyDescent="0.25">
      <c r="A1520" s="185" t="s">
        <v>1303</v>
      </c>
      <c r="B1520" s="187" t="s">
        <v>2021</v>
      </c>
      <c r="C1520" s="185" t="s">
        <v>36</v>
      </c>
      <c r="D1520" s="185" t="s">
        <v>2022</v>
      </c>
      <c r="E1520" s="164" t="s">
        <v>1307</v>
      </c>
      <c r="F1520" s="164"/>
      <c r="G1520" s="186" t="s">
        <v>38</v>
      </c>
      <c r="H1520" s="189">
        <v>1</v>
      </c>
      <c r="I1520" s="188">
        <v>272.99</v>
      </c>
      <c r="J1520" s="188">
        <v>272.99</v>
      </c>
    </row>
    <row r="1521" spans="1:10" x14ac:dyDescent="0.25">
      <c r="A1521" s="185" t="s">
        <v>1303</v>
      </c>
      <c r="B1521" s="187" t="s">
        <v>2023</v>
      </c>
      <c r="C1521" s="185" t="s">
        <v>36</v>
      </c>
      <c r="D1521" s="185" t="s">
        <v>2024</v>
      </c>
      <c r="E1521" s="164" t="s">
        <v>1307</v>
      </c>
      <c r="F1521" s="164"/>
      <c r="G1521" s="186" t="s">
        <v>38</v>
      </c>
      <c r="H1521" s="189">
        <v>2</v>
      </c>
      <c r="I1521" s="188">
        <v>0.27</v>
      </c>
      <c r="J1521" s="188">
        <v>0.54</v>
      </c>
    </row>
    <row r="1522" spans="1:10" x14ac:dyDescent="0.25">
      <c r="A1522" s="185" t="s">
        <v>1303</v>
      </c>
      <c r="B1522" s="187" t="s">
        <v>2025</v>
      </c>
      <c r="C1522" s="185" t="s">
        <v>2017</v>
      </c>
      <c r="D1522" s="185" t="s">
        <v>2026</v>
      </c>
      <c r="E1522" s="164" t="s">
        <v>1307</v>
      </c>
      <c r="F1522" s="164"/>
      <c r="G1522" s="186" t="s">
        <v>77</v>
      </c>
      <c r="H1522" s="189">
        <v>0.84</v>
      </c>
      <c r="I1522" s="188">
        <v>0.24</v>
      </c>
      <c r="J1522" s="188">
        <v>0.2</v>
      </c>
    </row>
    <row r="1523" spans="1:10" x14ac:dyDescent="0.25">
      <c r="A1523" s="185" t="s">
        <v>1303</v>
      </c>
      <c r="B1523" s="187" t="s">
        <v>2027</v>
      </c>
      <c r="C1523" s="185" t="s">
        <v>2017</v>
      </c>
      <c r="D1523" s="185" t="s">
        <v>2028</v>
      </c>
      <c r="E1523" s="164" t="s">
        <v>1307</v>
      </c>
      <c r="F1523" s="164"/>
      <c r="G1523" s="186" t="s">
        <v>38</v>
      </c>
      <c r="H1523" s="189">
        <v>1</v>
      </c>
      <c r="I1523" s="188">
        <v>36.29</v>
      </c>
      <c r="J1523" s="188">
        <v>36.29</v>
      </c>
    </row>
    <row r="1524" spans="1:10" x14ac:dyDescent="0.25">
      <c r="A1524" s="196"/>
      <c r="B1524" s="196"/>
      <c r="C1524" s="196"/>
      <c r="D1524" s="196"/>
      <c r="E1524" s="196" t="s">
        <v>1309</v>
      </c>
      <c r="F1524" s="197">
        <v>40.479999999999997</v>
      </c>
      <c r="G1524" s="196" t="s">
        <v>1310</v>
      </c>
      <c r="H1524" s="197">
        <v>46.1</v>
      </c>
      <c r="I1524" s="196" t="s">
        <v>1311</v>
      </c>
      <c r="J1524" s="197">
        <v>86.58</v>
      </c>
    </row>
    <row r="1525" spans="1:10" x14ac:dyDescent="0.25">
      <c r="A1525" s="196"/>
      <c r="B1525" s="196"/>
      <c r="C1525" s="196"/>
      <c r="D1525" s="196"/>
      <c r="E1525" s="196" t="s">
        <v>1312</v>
      </c>
      <c r="F1525" s="197">
        <v>139.1</v>
      </c>
      <c r="G1525" s="196"/>
      <c r="H1525" s="165" t="s">
        <v>1313</v>
      </c>
      <c r="I1525" s="165"/>
      <c r="J1525" s="197">
        <v>817.66</v>
      </c>
    </row>
    <row r="1526" spans="1:10" ht="14.4" thickBot="1" x14ac:dyDescent="0.3">
      <c r="A1526" s="191"/>
      <c r="B1526" s="191"/>
      <c r="C1526" s="191"/>
      <c r="D1526" s="191"/>
      <c r="E1526" s="191"/>
      <c r="F1526" s="191"/>
      <c r="G1526" s="191" t="s">
        <v>1314</v>
      </c>
      <c r="H1526" s="193" t="s">
        <v>1375</v>
      </c>
      <c r="I1526" s="191" t="s">
        <v>1316</v>
      </c>
      <c r="J1526" s="192">
        <v>817.66</v>
      </c>
    </row>
    <row r="1527" spans="1:10" ht="14.4" thickTop="1" x14ac:dyDescent="0.25">
      <c r="A1527" s="179"/>
      <c r="B1527" s="179"/>
      <c r="C1527" s="179"/>
      <c r="D1527" s="179"/>
      <c r="E1527" s="179"/>
      <c r="F1527" s="179"/>
      <c r="G1527" s="179"/>
      <c r="H1527" s="179"/>
      <c r="I1527" s="179"/>
      <c r="J1527" s="179"/>
    </row>
    <row r="1528" spans="1:10" x14ac:dyDescent="0.25">
      <c r="A1528" s="168" t="s">
        <v>486</v>
      </c>
      <c r="B1528" s="170" t="s">
        <v>3</v>
      </c>
      <c r="C1528" s="168" t="s">
        <v>4</v>
      </c>
      <c r="D1528" s="168" t="s">
        <v>5</v>
      </c>
      <c r="E1528" s="161" t="s">
        <v>1291</v>
      </c>
      <c r="F1528" s="161"/>
      <c r="G1528" s="169" t="s">
        <v>6</v>
      </c>
      <c r="H1528" s="170" t="s">
        <v>7</v>
      </c>
      <c r="I1528" s="170" t="s">
        <v>8</v>
      </c>
      <c r="J1528" s="170" t="s">
        <v>10</v>
      </c>
    </row>
    <row r="1529" spans="1:10" ht="26.4" x14ac:dyDescent="0.25">
      <c r="A1529" s="174" t="s">
        <v>1292</v>
      </c>
      <c r="B1529" s="176" t="s">
        <v>487</v>
      </c>
      <c r="C1529" s="174" t="s">
        <v>36</v>
      </c>
      <c r="D1529" s="174" t="s">
        <v>488</v>
      </c>
      <c r="E1529" s="162" t="s">
        <v>1976</v>
      </c>
      <c r="F1529" s="162"/>
      <c r="G1529" s="175" t="s">
        <v>38</v>
      </c>
      <c r="H1529" s="178">
        <v>1</v>
      </c>
      <c r="I1529" s="177">
        <v>147.86000000000001</v>
      </c>
      <c r="J1529" s="177">
        <v>147.86000000000001</v>
      </c>
    </row>
    <row r="1530" spans="1:10" ht="26.4" x14ac:dyDescent="0.25">
      <c r="A1530" s="180" t="s">
        <v>1294</v>
      </c>
      <c r="B1530" s="182" t="s">
        <v>1717</v>
      </c>
      <c r="C1530" s="180" t="s">
        <v>36</v>
      </c>
      <c r="D1530" s="180" t="s">
        <v>1718</v>
      </c>
      <c r="E1530" s="163" t="s">
        <v>1297</v>
      </c>
      <c r="F1530" s="163"/>
      <c r="G1530" s="181" t="s">
        <v>1298</v>
      </c>
      <c r="H1530" s="184">
        <v>0.89662189999999997</v>
      </c>
      <c r="I1530" s="183">
        <v>29.84</v>
      </c>
      <c r="J1530" s="183">
        <v>26.75</v>
      </c>
    </row>
    <row r="1531" spans="1:10" ht="26.4" x14ac:dyDescent="0.25">
      <c r="A1531" s="180" t="s">
        <v>1294</v>
      </c>
      <c r="B1531" s="182" t="s">
        <v>1301</v>
      </c>
      <c r="C1531" s="180" t="s">
        <v>36</v>
      </c>
      <c r="D1531" s="180" t="s">
        <v>1302</v>
      </c>
      <c r="E1531" s="163" t="s">
        <v>1297</v>
      </c>
      <c r="F1531" s="163"/>
      <c r="G1531" s="181" t="s">
        <v>1298</v>
      </c>
      <c r="H1531" s="184">
        <v>0.34415790000000002</v>
      </c>
      <c r="I1531" s="183">
        <v>24.25</v>
      </c>
      <c r="J1531" s="183">
        <v>8.34</v>
      </c>
    </row>
    <row r="1532" spans="1:10" x14ac:dyDescent="0.25">
      <c r="A1532" s="185" t="s">
        <v>1303</v>
      </c>
      <c r="B1532" s="187" t="s">
        <v>2029</v>
      </c>
      <c r="C1532" s="185" t="s">
        <v>36</v>
      </c>
      <c r="D1532" s="185" t="s">
        <v>2030</v>
      </c>
      <c r="E1532" s="164" t="s">
        <v>1307</v>
      </c>
      <c r="F1532" s="164"/>
      <c r="G1532" s="186" t="s">
        <v>93</v>
      </c>
      <c r="H1532" s="189">
        <v>0.3514234</v>
      </c>
      <c r="I1532" s="188">
        <v>38.18</v>
      </c>
      <c r="J1532" s="188">
        <v>13.41</v>
      </c>
    </row>
    <row r="1533" spans="1:10" ht="26.4" x14ac:dyDescent="0.25">
      <c r="A1533" s="185" t="s">
        <v>1303</v>
      </c>
      <c r="B1533" s="187" t="s">
        <v>2031</v>
      </c>
      <c r="C1533" s="185" t="s">
        <v>36</v>
      </c>
      <c r="D1533" s="185" t="s">
        <v>2032</v>
      </c>
      <c r="E1533" s="164" t="s">
        <v>1307</v>
      </c>
      <c r="F1533" s="164"/>
      <c r="G1533" s="186" t="s">
        <v>38</v>
      </c>
      <c r="H1533" s="189">
        <v>1</v>
      </c>
      <c r="I1533" s="188">
        <v>99.36</v>
      </c>
      <c r="J1533" s="188">
        <v>99.36</v>
      </c>
    </row>
    <row r="1534" spans="1:10" x14ac:dyDescent="0.25">
      <c r="A1534" s="196"/>
      <c r="B1534" s="196"/>
      <c r="C1534" s="196"/>
      <c r="D1534" s="196"/>
      <c r="E1534" s="196" t="s">
        <v>1309</v>
      </c>
      <c r="F1534" s="197">
        <v>12.36</v>
      </c>
      <c r="G1534" s="196" t="s">
        <v>1310</v>
      </c>
      <c r="H1534" s="197">
        <v>14.08</v>
      </c>
      <c r="I1534" s="196" t="s">
        <v>1311</v>
      </c>
      <c r="J1534" s="197">
        <v>26.44</v>
      </c>
    </row>
    <row r="1535" spans="1:10" x14ac:dyDescent="0.25">
      <c r="A1535" s="196"/>
      <c r="B1535" s="196"/>
      <c r="C1535" s="196"/>
      <c r="D1535" s="196"/>
      <c r="E1535" s="196" t="s">
        <v>1312</v>
      </c>
      <c r="F1535" s="197">
        <v>30.31</v>
      </c>
      <c r="G1535" s="196"/>
      <c r="H1535" s="165" t="s">
        <v>1313</v>
      </c>
      <c r="I1535" s="165"/>
      <c r="J1535" s="197">
        <v>178.17</v>
      </c>
    </row>
    <row r="1536" spans="1:10" ht="14.4" thickBot="1" x14ac:dyDescent="0.3">
      <c r="A1536" s="191"/>
      <c r="B1536" s="191"/>
      <c r="C1536" s="191"/>
      <c r="D1536" s="191"/>
      <c r="E1536" s="191"/>
      <c r="F1536" s="191"/>
      <c r="G1536" s="191" t="s">
        <v>1314</v>
      </c>
      <c r="H1536" s="193" t="s">
        <v>1981</v>
      </c>
      <c r="I1536" s="191" t="s">
        <v>1316</v>
      </c>
      <c r="J1536" s="192">
        <v>534.51</v>
      </c>
    </row>
    <row r="1537" spans="1:10" ht="14.4" thickTop="1" x14ac:dyDescent="0.25">
      <c r="A1537" s="179"/>
      <c r="B1537" s="179"/>
      <c r="C1537" s="179"/>
      <c r="D1537" s="179"/>
      <c r="E1537" s="179"/>
      <c r="F1537" s="179"/>
      <c r="G1537" s="179"/>
      <c r="H1537" s="179"/>
      <c r="I1537" s="179"/>
      <c r="J1537" s="179"/>
    </row>
    <row r="1538" spans="1:10" x14ac:dyDescent="0.25">
      <c r="A1538" s="168" t="s">
        <v>489</v>
      </c>
      <c r="B1538" s="170" t="s">
        <v>3</v>
      </c>
      <c r="C1538" s="168" t="s">
        <v>4</v>
      </c>
      <c r="D1538" s="168" t="s">
        <v>5</v>
      </c>
      <c r="E1538" s="161" t="s">
        <v>1291</v>
      </c>
      <c r="F1538" s="161"/>
      <c r="G1538" s="169" t="s">
        <v>6</v>
      </c>
      <c r="H1538" s="170" t="s">
        <v>7</v>
      </c>
      <c r="I1538" s="170" t="s">
        <v>8</v>
      </c>
      <c r="J1538" s="170" t="s">
        <v>10</v>
      </c>
    </row>
    <row r="1539" spans="1:10" x14ac:dyDescent="0.25">
      <c r="A1539" s="174" t="s">
        <v>1292</v>
      </c>
      <c r="B1539" s="176" t="s">
        <v>490</v>
      </c>
      <c r="C1539" s="174" t="s">
        <v>20</v>
      </c>
      <c r="D1539" s="174" t="s">
        <v>491</v>
      </c>
      <c r="E1539" s="162" t="s">
        <v>1293</v>
      </c>
      <c r="F1539" s="162"/>
      <c r="G1539" s="175" t="s">
        <v>38</v>
      </c>
      <c r="H1539" s="178">
        <v>1</v>
      </c>
      <c r="I1539" s="177">
        <v>131.82</v>
      </c>
      <c r="J1539" s="177">
        <v>131.82</v>
      </c>
    </row>
    <row r="1540" spans="1:10" ht="26.4" x14ac:dyDescent="0.25">
      <c r="A1540" s="180" t="s">
        <v>1294</v>
      </c>
      <c r="B1540" s="182" t="s">
        <v>1355</v>
      </c>
      <c r="C1540" s="180" t="s">
        <v>36</v>
      </c>
      <c r="D1540" s="180" t="s">
        <v>1356</v>
      </c>
      <c r="E1540" s="163" t="s">
        <v>1297</v>
      </c>
      <c r="F1540" s="163"/>
      <c r="G1540" s="181" t="s">
        <v>1298</v>
      </c>
      <c r="H1540" s="184">
        <v>0.5</v>
      </c>
      <c r="I1540" s="183">
        <v>29.46</v>
      </c>
      <c r="J1540" s="183">
        <v>14.73</v>
      </c>
    </row>
    <row r="1541" spans="1:10" ht="26.4" x14ac:dyDescent="0.25">
      <c r="A1541" s="180" t="s">
        <v>1294</v>
      </c>
      <c r="B1541" s="182" t="s">
        <v>1353</v>
      </c>
      <c r="C1541" s="180" t="s">
        <v>36</v>
      </c>
      <c r="D1541" s="180" t="s">
        <v>1354</v>
      </c>
      <c r="E1541" s="163" t="s">
        <v>1297</v>
      </c>
      <c r="F1541" s="163"/>
      <c r="G1541" s="181" t="s">
        <v>1298</v>
      </c>
      <c r="H1541" s="184">
        <v>0.5</v>
      </c>
      <c r="I1541" s="183">
        <v>24.83</v>
      </c>
      <c r="J1541" s="183">
        <v>12.41</v>
      </c>
    </row>
    <row r="1542" spans="1:10" ht="39.6" x14ac:dyDescent="0.25">
      <c r="A1542" s="185" t="s">
        <v>1303</v>
      </c>
      <c r="B1542" s="187" t="s">
        <v>2033</v>
      </c>
      <c r="C1542" s="185" t="s">
        <v>1305</v>
      </c>
      <c r="D1542" s="185" t="s">
        <v>2034</v>
      </c>
      <c r="E1542" s="164" t="s">
        <v>1307</v>
      </c>
      <c r="F1542" s="164"/>
      <c r="G1542" s="186" t="s">
        <v>38</v>
      </c>
      <c r="H1542" s="189">
        <v>1</v>
      </c>
      <c r="I1542" s="188">
        <v>85.59</v>
      </c>
      <c r="J1542" s="188">
        <v>85.59</v>
      </c>
    </row>
    <row r="1543" spans="1:10" x14ac:dyDescent="0.25">
      <c r="A1543" s="185" t="s">
        <v>1303</v>
      </c>
      <c r="B1543" s="187" t="s">
        <v>2029</v>
      </c>
      <c r="C1543" s="185" t="s">
        <v>36</v>
      </c>
      <c r="D1543" s="185" t="s">
        <v>2030</v>
      </c>
      <c r="E1543" s="164" t="s">
        <v>1307</v>
      </c>
      <c r="F1543" s="164"/>
      <c r="G1543" s="186" t="s">
        <v>93</v>
      </c>
      <c r="H1543" s="189">
        <v>0.5</v>
      </c>
      <c r="I1543" s="188">
        <v>38.18</v>
      </c>
      <c r="J1543" s="188">
        <v>19.09</v>
      </c>
    </row>
    <row r="1544" spans="1:10" x14ac:dyDescent="0.25">
      <c r="A1544" s="196"/>
      <c r="B1544" s="196"/>
      <c r="C1544" s="196"/>
      <c r="D1544" s="196"/>
      <c r="E1544" s="196" t="s">
        <v>1309</v>
      </c>
      <c r="F1544" s="197">
        <v>9.6300000000000008</v>
      </c>
      <c r="G1544" s="196" t="s">
        <v>1310</v>
      </c>
      <c r="H1544" s="197">
        <v>10.98</v>
      </c>
      <c r="I1544" s="196" t="s">
        <v>1311</v>
      </c>
      <c r="J1544" s="197">
        <v>20.61</v>
      </c>
    </row>
    <row r="1545" spans="1:10" x14ac:dyDescent="0.25">
      <c r="A1545" s="196"/>
      <c r="B1545" s="196"/>
      <c r="C1545" s="196"/>
      <c r="D1545" s="196"/>
      <c r="E1545" s="196" t="s">
        <v>1312</v>
      </c>
      <c r="F1545" s="197">
        <v>27.02</v>
      </c>
      <c r="G1545" s="196"/>
      <c r="H1545" s="165" t="s">
        <v>1313</v>
      </c>
      <c r="I1545" s="165"/>
      <c r="J1545" s="197">
        <v>158.84</v>
      </c>
    </row>
    <row r="1546" spans="1:10" ht="14.4" thickBot="1" x14ac:dyDescent="0.3">
      <c r="A1546" s="191"/>
      <c r="B1546" s="191"/>
      <c r="C1546" s="191"/>
      <c r="D1546" s="191"/>
      <c r="E1546" s="191"/>
      <c r="F1546" s="191"/>
      <c r="G1546" s="191" t="s">
        <v>1314</v>
      </c>
      <c r="H1546" s="193" t="s">
        <v>2035</v>
      </c>
      <c r="I1546" s="191" t="s">
        <v>1316</v>
      </c>
      <c r="J1546" s="192">
        <v>1270.72</v>
      </c>
    </row>
    <row r="1547" spans="1:10" ht="14.4" thickTop="1" x14ac:dyDescent="0.25">
      <c r="A1547" s="179"/>
      <c r="B1547" s="179"/>
      <c r="C1547" s="179"/>
      <c r="D1547" s="179"/>
      <c r="E1547" s="179"/>
      <c r="F1547" s="179"/>
      <c r="G1547" s="179"/>
      <c r="H1547" s="179"/>
      <c r="I1547" s="179"/>
      <c r="J1547" s="179"/>
    </row>
    <row r="1548" spans="1:10" x14ac:dyDescent="0.25">
      <c r="A1548" s="171" t="s">
        <v>492</v>
      </c>
      <c r="B1548" s="171"/>
      <c r="C1548" s="171"/>
      <c r="D1548" s="171" t="s">
        <v>493</v>
      </c>
      <c r="E1548" s="171"/>
      <c r="F1548" s="160"/>
      <c r="G1548" s="160"/>
      <c r="H1548" s="172"/>
      <c r="I1548" s="171"/>
      <c r="J1548" s="173">
        <v>55749.84</v>
      </c>
    </row>
    <row r="1549" spans="1:10" x14ac:dyDescent="0.25">
      <c r="A1549" s="168" t="s">
        <v>494</v>
      </c>
      <c r="B1549" s="170" t="s">
        <v>3</v>
      </c>
      <c r="C1549" s="168" t="s">
        <v>4</v>
      </c>
      <c r="D1549" s="168" t="s">
        <v>5</v>
      </c>
      <c r="E1549" s="161" t="s">
        <v>1291</v>
      </c>
      <c r="F1549" s="161"/>
      <c r="G1549" s="169" t="s">
        <v>6</v>
      </c>
      <c r="H1549" s="170" t="s">
        <v>7</v>
      </c>
      <c r="I1549" s="170" t="s">
        <v>8</v>
      </c>
      <c r="J1549" s="170" t="s">
        <v>10</v>
      </c>
    </row>
    <row r="1550" spans="1:10" ht="26.4" x14ac:dyDescent="0.25">
      <c r="A1550" s="174" t="s">
        <v>1292</v>
      </c>
      <c r="B1550" s="176" t="s">
        <v>495</v>
      </c>
      <c r="C1550" s="174" t="s">
        <v>20</v>
      </c>
      <c r="D1550" s="174" t="s">
        <v>496</v>
      </c>
      <c r="E1550" s="162" t="s">
        <v>1293</v>
      </c>
      <c r="F1550" s="162"/>
      <c r="G1550" s="175" t="s">
        <v>26</v>
      </c>
      <c r="H1550" s="178">
        <v>1</v>
      </c>
      <c r="I1550" s="177">
        <v>1776.93</v>
      </c>
      <c r="J1550" s="177">
        <v>1776.93</v>
      </c>
    </row>
    <row r="1551" spans="1:10" ht="26.4" x14ac:dyDescent="0.25">
      <c r="A1551" s="180" t="s">
        <v>1294</v>
      </c>
      <c r="B1551" s="182" t="s">
        <v>1532</v>
      </c>
      <c r="C1551" s="180" t="s">
        <v>36</v>
      </c>
      <c r="D1551" s="180" t="s">
        <v>1533</v>
      </c>
      <c r="E1551" s="163" t="s">
        <v>1297</v>
      </c>
      <c r="F1551" s="163"/>
      <c r="G1551" s="181" t="s">
        <v>1298</v>
      </c>
      <c r="H1551" s="184">
        <v>0.1</v>
      </c>
      <c r="I1551" s="183">
        <v>25.16</v>
      </c>
      <c r="J1551" s="183">
        <v>2.5099999999999998</v>
      </c>
    </row>
    <row r="1552" spans="1:10" ht="26.4" x14ac:dyDescent="0.25">
      <c r="A1552" s="180" t="s">
        <v>1294</v>
      </c>
      <c r="B1552" s="182" t="s">
        <v>1301</v>
      </c>
      <c r="C1552" s="180" t="s">
        <v>36</v>
      </c>
      <c r="D1552" s="180" t="s">
        <v>1302</v>
      </c>
      <c r="E1552" s="163" t="s">
        <v>1297</v>
      </c>
      <c r="F1552" s="163"/>
      <c r="G1552" s="181" t="s">
        <v>1298</v>
      </c>
      <c r="H1552" s="184">
        <v>3</v>
      </c>
      <c r="I1552" s="183">
        <v>24.25</v>
      </c>
      <c r="J1552" s="183">
        <v>72.75</v>
      </c>
    </row>
    <row r="1553" spans="1:10" ht="26.4" x14ac:dyDescent="0.25">
      <c r="A1553" s="180" t="s">
        <v>1294</v>
      </c>
      <c r="B1553" s="182" t="s">
        <v>1333</v>
      </c>
      <c r="C1553" s="180" t="s">
        <v>36</v>
      </c>
      <c r="D1553" s="180" t="s">
        <v>1334</v>
      </c>
      <c r="E1553" s="163" t="s">
        <v>1297</v>
      </c>
      <c r="F1553" s="163"/>
      <c r="G1553" s="181" t="s">
        <v>1298</v>
      </c>
      <c r="H1553" s="184">
        <v>1.5</v>
      </c>
      <c r="I1553" s="183">
        <v>24.84</v>
      </c>
      <c r="J1553" s="183">
        <v>37.26</v>
      </c>
    </row>
    <row r="1554" spans="1:10" ht="26.4" x14ac:dyDescent="0.25">
      <c r="A1554" s="180" t="s">
        <v>1294</v>
      </c>
      <c r="B1554" s="182" t="s">
        <v>1534</v>
      </c>
      <c r="C1554" s="180" t="s">
        <v>36</v>
      </c>
      <c r="D1554" s="180" t="s">
        <v>1535</v>
      </c>
      <c r="E1554" s="163" t="s">
        <v>1297</v>
      </c>
      <c r="F1554" s="163"/>
      <c r="G1554" s="181" t="s">
        <v>1298</v>
      </c>
      <c r="H1554" s="184">
        <v>0.1</v>
      </c>
      <c r="I1554" s="183">
        <v>29.76</v>
      </c>
      <c r="J1554" s="183">
        <v>2.97</v>
      </c>
    </row>
    <row r="1555" spans="1:10" ht="26.4" x14ac:dyDescent="0.25">
      <c r="A1555" s="180" t="s">
        <v>1294</v>
      </c>
      <c r="B1555" s="182" t="s">
        <v>1335</v>
      </c>
      <c r="C1555" s="180" t="s">
        <v>36</v>
      </c>
      <c r="D1555" s="180" t="s">
        <v>1336</v>
      </c>
      <c r="E1555" s="163" t="s">
        <v>1297</v>
      </c>
      <c r="F1555" s="163"/>
      <c r="G1555" s="181" t="s">
        <v>1298</v>
      </c>
      <c r="H1555" s="184">
        <v>1.5</v>
      </c>
      <c r="I1555" s="183">
        <v>29.38</v>
      </c>
      <c r="J1555" s="183">
        <v>44.07</v>
      </c>
    </row>
    <row r="1556" spans="1:10" ht="26.4" x14ac:dyDescent="0.25">
      <c r="A1556" s="180" t="s">
        <v>1294</v>
      </c>
      <c r="B1556" s="182" t="s">
        <v>1510</v>
      </c>
      <c r="C1556" s="180" t="s">
        <v>36</v>
      </c>
      <c r="D1556" s="180" t="s">
        <v>1511</v>
      </c>
      <c r="E1556" s="163" t="s">
        <v>1297</v>
      </c>
      <c r="F1556" s="163"/>
      <c r="G1556" s="181" t="s">
        <v>1298</v>
      </c>
      <c r="H1556" s="184">
        <v>2</v>
      </c>
      <c r="I1556" s="183">
        <v>29.98</v>
      </c>
      <c r="J1556" s="183">
        <v>59.96</v>
      </c>
    </row>
    <row r="1557" spans="1:10" ht="39.6" x14ac:dyDescent="0.25">
      <c r="A1557" s="185" t="s">
        <v>1303</v>
      </c>
      <c r="B1557" s="187" t="s">
        <v>2036</v>
      </c>
      <c r="C1557" s="185" t="s">
        <v>1305</v>
      </c>
      <c r="D1557" s="185" t="s">
        <v>2037</v>
      </c>
      <c r="E1557" s="164" t="s">
        <v>1307</v>
      </c>
      <c r="F1557" s="164"/>
      <c r="G1557" s="186" t="s">
        <v>26</v>
      </c>
      <c r="H1557" s="189">
        <v>1</v>
      </c>
      <c r="I1557" s="188">
        <v>1485</v>
      </c>
      <c r="J1557" s="188">
        <v>1485</v>
      </c>
    </row>
    <row r="1558" spans="1:10" ht="39.6" x14ac:dyDescent="0.25">
      <c r="A1558" s="185" t="s">
        <v>1303</v>
      </c>
      <c r="B1558" s="187" t="s">
        <v>2038</v>
      </c>
      <c r="C1558" s="185" t="s">
        <v>36</v>
      </c>
      <c r="D1558" s="185" t="s">
        <v>2039</v>
      </c>
      <c r="E1558" s="164" t="s">
        <v>1307</v>
      </c>
      <c r="F1558" s="164"/>
      <c r="G1558" s="186" t="s">
        <v>26</v>
      </c>
      <c r="H1558" s="189">
        <v>1.05</v>
      </c>
      <c r="I1558" s="188">
        <v>7.17</v>
      </c>
      <c r="J1558" s="188">
        <v>7.52</v>
      </c>
    </row>
    <row r="1559" spans="1:10" x14ac:dyDescent="0.25">
      <c r="A1559" s="185" t="s">
        <v>1303</v>
      </c>
      <c r="B1559" s="187" t="s">
        <v>2040</v>
      </c>
      <c r="C1559" s="185" t="s">
        <v>36</v>
      </c>
      <c r="D1559" s="185" t="s">
        <v>2041</v>
      </c>
      <c r="E1559" s="164" t="s">
        <v>1307</v>
      </c>
      <c r="F1559" s="164"/>
      <c r="G1559" s="186" t="s">
        <v>1496</v>
      </c>
      <c r="H1559" s="189">
        <v>0.1</v>
      </c>
      <c r="I1559" s="188">
        <v>18.809999999999999</v>
      </c>
      <c r="J1559" s="188">
        <v>1.88</v>
      </c>
    </row>
    <row r="1560" spans="1:10" ht="39.6" x14ac:dyDescent="0.25">
      <c r="A1560" s="185" t="s">
        <v>1303</v>
      </c>
      <c r="B1560" s="187" t="s">
        <v>2042</v>
      </c>
      <c r="C1560" s="185" t="s">
        <v>36</v>
      </c>
      <c r="D1560" s="185" t="s">
        <v>2043</v>
      </c>
      <c r="E1560" s="164" t="s">
        <v>1307</v>
      </c>
      <c r="F1560" s="164"/>
      <c r="G1560" s="186" t="s">
        <v>26</v>
      </c>
      <c r="H1560" s="189">
        <v>0.33</v>
      </c>
      <c r="I1560" s="188">
        <v>26.4</v>
      </c>
      <c r="J1560" s="188">
        <v>8.7100000000000009</v>
      </c>
    </row>
    <row r="1561" spans="1:10" ht="39.6" x14ac:dyDescent="0.25">
      <c r="A1561" s="185" t="s">
        <v>1303</v>
      </c>
      <c r="B1561" s="187" t="s">
        <v>2044</v>
      </c>
      <c r="C1561" s="185" t="s">
        <v>1305</v>
      </c>
      <c r="D1561" s="185" t="s">
        <v>2045</v>
      </c>
      <c r="E1561" s="164" t="s">
        <v>1307</v>
      </c>
      <c r="F1561" s="164"/>
      <c r="G1561" s="186" t="s">
        <v>51</v>
      </c>
      <c r="H1561" s="189">
        <v>0.05</v>
      </c>
      <c r="I1561" s="188">
        <v>450.31</v>
      </c>
      <c r="J1561" s="188">
        <v>22.51</v>
      </c>
    </row>
    <row r="1562" spans="1:10" x14ac:dyDescent="0.25">
      <c r="A1562" s="185" t="s">
        <v>1303</v>
      </c>
      <c r="B1562" s="187" t="s">
        <v>1455</v>
      </c>
      <c r="C1562" s="185" t="s">
        <v>36</v>
      </c>
      <c r="D1562" s="185" t="s">
        <v>1456</v>
      </c>
      <c r="E1562" s="164" t="s">
        <v>1307</v>
      </c>
      <c r="F1562" s="164"/>
      <c r="G1562" s="186" t="s">
        <v>93</v>
      </c>
      <c r="H1562" s="189">
        <v>0.2</v>
      </c>
      <c r="I1562" s="188">
        <v>15.96</v>
      </c>
      <c r="J1562" s="188">
        <v>3.19</v>
      </c>
    </row>
    <row r="1563" spans="1:10" ht="39.6" x14ac:dyDescent="0.25">
      <c r="A1563" s="185" t="s">
        <v>1303</v>
      </c>
      <c r="B1563" s="187" t="s">
        <v>2046</v>
      </c>
      <c r="C1563" s="185" t="s">
        <v>36</v>
      </c>
      <c r="D1563" s="185" t="s">
        <v>2047</v>
      </c>
      <c r="E1563" s="164" t="s">
        <v>1307</v>
      </c>
      <c r="F1563" s="164"/>
      <c r="G1563" s="186" t="s">
        <v>77</v>
      </c>
      <c r="H1563" s="189">
        <v>5</v>
      </c>
      <c r="I1563" s="188">
        <v>5.72</v>
      </c>
      <c r="J1563" s="188">
        <v>28.6</v>
      </c>
    </row>
    <row r="1564" spans="1:10" x14ac:dyDescent="0.25">
      <c r="A1564" s="196"/>
      <c r="B1564" s="196"/>
      <c r="C1564" s="196"/>
      <c r="D1564" s="196"/>
      <c r="E1564" s="196" t="s">
        <v>1309</v>
      </c>
      <c r="F1564" s="197">
        <v>76.459999999999994</v>
      </c>
      <c r="G1564" s="196" t="s">
        <v>1310</v>
      </c>
      <c r="H1564" s="197">
        <v>87.05</v>
      </c>
      <c r="I1564" s="196" t="s">
        <v>1311</v>
      </c>
      <c r="J1564" s="197">
        <v>163.51</v>
      </c>
    </row>
    <row r="1565" spans="1:10" x14ac:dyDescent="0.25">
      <c r="A1565" s="196"/>
      <c r="B1565" s="196"/>
      <c r="C1565" s="196"/>
      <c r="D1565" s="196"/>
      <c r="E1565" s="196" t="s">
        <v>1312</v>
      </c>
      <c r="F1565" s="197">
        <v>364.27</v>
      </c>
      <c r="G1565" s="196"/>
      <c r="H1565" s="165" t="s">
        <v>1313</v>
      </c>
      <c r="I1565" s="165"/>
      <c r="J1565" s="197">
        <v>2141.1999999999998</v>
      </c>
    </row>
    <row r="1566" spans="1:10" ht="14.4" thickBot="1" x14ac:dyDescent="0.3">
      <c r="A1566" s="191"/>
      <c r="B1566" s="191"/>
      <c r="C1566" s="191"/>
      <c r="D1566" s="191"/>
      <c r="E1566" s="191"/>
      <c r="F1566" s="191"/>
      <c r="G1566" s="191" t="s">
        <v>1314</v>
      </c>
      <c r="H1566" s="193" t="s">
        <v>2048</v>
      </c>
      <c r="I1566" s="191" t="s">
        <v>1316</v>
      </c>
      <c r="J1566" s="192">
        <v>15288.16</v>
      </c>
    </row>
    <row r="1567" spans="1:10" ht="14.4" thickTop="1" x14ac:dyDescent="0.25">
      <c r="A1567" s="179"/>
      <c r="B1567" s="179"/>
      <c r="C1567" s="179"/>
      <c r="D1567" s="179"/>
      <c r="E1567" s="179"/>
      <c r="F1567" s="179"/>
      <c r="G1567" s="179"/>
      <c r="H1567" s="179"/>
      <c r="I1567" s="179"/>
      <c r="J1567" s="179"/>
    </row>
    <row r="1568" spans="1:10" x14ac:dyDescent="0.25">
      <c r="A1568" s="168" t="s">
        <v>497</v>
      </c>
      <c r="B1568" s="170" t="s">
        <v>3</v>
      </c>
      <c r="C1568" s="168" t="s">
        <v>4</v>
      </c>
      <c r="D1568" s="168" t="s">
        <v>5</v>
      </c>
      <c r="E1568" s="161" t="s">
        <v>1291</v>
      </c>
      <c r="F1568" s="161"/>
      <c r="G1568" s="169" t="s">
        <v>6</v>
      </c>
      <c r="H1568" s="170" t="s">
        <v>7</v>
      </c>
      <c r="I1568" s="170" t="s">
        <v>8</v>
      </c>
      <c r="J1568" s="170" t="s">
        <v>10</v>
      </c>
    </row>
    <row r="1569" spans="1:10" ht="26.4" x14ac:dyDescent="0.25">
      <c r="A1569" s="174" t="s">
        <v>1292</v>
      </c>
      <c r="B1569" s="176" t="s">
        <v>498</v>
      </c>
      <c r="C1569" s="174" t="s">
        <v>20</v>
      </c>
      <c r="D1569" s="174" t="s">
        <v>499</v>
      </c>
      <c r="E1569" s="162" t="s">
        <v>1293</v>
      </c>
      <c r="F1569" s="162"/>
      <c r="G1569" s="175" t="s">
        <v>38</v>
      </c>
      <c r="H1569" s="178">
        <v>1</v>
      </c>
      <c r="I1569" s="177">
        <v>2530.34</v>
      </c>
      <c r="J1569" s="177">
        <v>2530.34</v>
      </c>
    </row>
    <row r="1570" spans="1:10" ht="26.4" x14ac:dyDescent="0.25">
      <c r="A1570" s="180" t="s">
        <v>1294</v>
      </c>
      <c r="B1570" s="182" t="s">
        <v>1353</v>
      </c>
      <c r="C1570" s="180" t="s">
        <v>36</v>
      </c>
      <c r="D1570" s="180" t="s">
        <v>1354</v>
      </c>
      <c r="E1570" s="163" t="s">
        <v>1297</v>
      </c>
      <c r="F1570" s="163"/>
      <c r="G1570" s="181" t="s">
        <v>1298</v>
      </c>
      <c r="H1570" s="184">
        <v>0.2</v>
      </c>
      <c r="I1570" s="183">
        <v>24.83</v>
      </c>
      <c r="J1570" s="183">
        <v>4.96</v>
      </c>
    </row>
    <row r="1571" spans="1:10" ht="26.4" x14ac:dyDescent="0.25">
      <c r="A1571" s="180" t="s">
        <v>1294</v>
      </c>
      <c r="B1571" s="182" t="s">
        <v>1355</v>
      </c>
      <c r="C1571" s="180" t="s">
        <v>36</v>
      </c>
      <c r="D1571" s="180" t="s">
        <v>1356</v>
      </c>
      <c r="E1571" s="163" t="s">
        <v>1297</v>
      </c>
      <c r="F1571" s="163"/>
      <c r="G1571" s="181" t="s">
        <v>1298</v>
      </c>
      <c r="H1571" s="184">
        <v>0.2</v>
      </c>
      <c r="I1571" s="183">
        <v>29.46</v>
      </c>
      <c r="J1571" s="183">
        <v>5.89</v>
      </c>
    </row>
    <row r="1572" spans="1:10" ht="26.4" x14ac:dyDescent="0.25">
      <c r="A1572" s="185" t="s">
        <v>1303</v>
      </c>
      <c r="B1572" s="187" t="s">
        <v>2049</v>
      </c>
      <c r="C1572" s="185" t="s">
        <v>1642</v>
      </c>
      <c r="D1572" s="185" t="s">
        <v>2050</v>
      </c>
      <c r="E1572" s="164" t="s">
        <v>1307</v>
      </c>
      <c r="F1572" s="164"/>
      <c r="G1572" s="186" t="s">
        <v>771</v>
      </c>
      <c r="H1572" s="189">
        <v>1</v>
      </c>
      <c r="I1572" s="188">
        <v>2519.4899999999998</v>
      </c>
      <c r="J1572" s="188">
        <v>2519.4899999999998</v>
      </c>
    </row>
    <row r="1573" spans="1:10" x14ac:dyDescent="0.25">
      <c r="A1573" s="196"/>
      <c r="B1573" s="196"/>
      <c r="C1573" s="196"/>
      <c r="D1573" s="196"/>
      <c r="E1573" s="196" t="s">
        <v>1309</v>
      </c>
      <c r="F1573" s="197">
        <v>3.85</v>
      </c>
      <c r="G1573" s="196" t="s">
        <v>1310</v>
      </c>
      <c r="H1573" s="197">
        <v>4.3899999999999997</v>
      </c>
      <c r="I1573" s="196" t="s">
        <v>1311</v>
      </c>
      <c r="J1573" s="197">
        <v>8.24</v>
      </c>
    </row>
    <row r="1574" spans="1:10" x14ac:dyDescent="0.25">
      <c r="A1574" s="196"/>
      <c r="B1574" s="196"/>
      <c r="C1574" s="196"/>
      <c r="D1574" s="196"/>
      <c r="E1574" s="196" t="s">
        <v>1312</v>
      </c>
      <c r="F1574" s="197">
        <v>518.71</v>
      </c>
      <c r="G1574" s="196"/>
      <c r="H1574" s="165" t="s">
        <v>1313</v>
      </c>
      <c r="I1574" s="165"/>
      <c r="J1574" s="197">
        <v>3049.05</v>
      </c>
    </row>
    <row r="1575" spans="1:10" ht="14.4" thickBot="1" x14ac:dyDescent="0.3">
      <c r="A1575" s="191"/>
      <c r="B1575" s="191"/>
      <c r="C1575" s="191"/>
      <c r="D1575" s="191"/>
      <c r="E1575" s="191"/>
      <c r="F1575" s="191"/>
      <c r="G1575" s="191" t="s">
        <v>1314</v>
      </c>
      <c r="H1575" s="193" t="s">
        <v>1375</v>
      </c>
      <c r="I1575" s="191" t="s">
        <v>1316</v>
      </c>
      <c r="J1575" s="192">
        <v>3049.05</v>
      </c>
    </row>
    <row r="1576" spans="1:10" ht="14.4" thickTop="1" x14ac:dyDescent="0.25">
      <c r="A1576" s="179"/>
      <c r="B1576" s="179"/>
      <c r="C1576" s="179"/>
      <c r="D1576" s="179"/>
      <c r="E1576" s="179"/>
      <c r="F1576" s="179"/>
      <c r="G1576" s="179"/>
      <c r="H1576" s="179"/>
      <c r="I1576" s="179"/>
      <c r="J1576" s="179"/>
    </row>
    <row r="1577" spans="1:10" x14ac:dyDescent="0.25">
      <c r="A1577" s="168" t="s">
        <v>500</v>
      </c>
      <c r="B1577" s="170" t="s">
        <v>3</v>
      </c>
      <c r="C1577" s="168" t="s">
        <v>4</v>
      </c>
      <c r="D1577" s="168" t="s">
        <v>5</v>
      </c>
      <c r="E1577" s="161" t="s">
        <v>1291</v>
      </c>
      <c r="F1577" s="161"/>
      <c r="G1577" s="169" t="s">
        <v>6</v>
      </c>
      <c r="H1577" s="170" t="s">
        <v>7</v>
      </c>
      <c r="I1577" s="170" t="s">
        <v>8</v>
      </c>
      <c r="J1577" s="170" t="s">
        <v>10</v>
      </c>
    </row>
    <row r="1578" spans="1:10" ht="26.4" x14ac:dyDescent="0.25">
      <c r="A1578" s="174" t="s">
        <v>1292</v>
      </c>
      <c r="B1578" s="176" t="s">
        <v>501</v>
      </c>
      <c r="C1578" s="174" t="s">
        <v>36</v>
      </c>
      <c r="D1578" s="174" t="s">
        <v>502</v>
      </c>
      <c r="E1578" s="162" t="s">
        <v>1976</v>
      </c>
      <c r="F1578" s="162"/>
      <c r="G1578" s="175" t="s">
        <v>38</v>
      </c>
      <c r="H1578" s="178">
        <v>1</v>
      </c>
      <c r="I1578" s="177">
        <v>218.46</v>
      </c>
      <c r="J1578" s="177">
        <v>218.46</v>
      </c>
    </row>
    <row r="1579" spans="1:10" ht="26.4" x14ac:dyDescent="0.25">
      <c r="A1579" s="180" t="s">
        <v>1294</v>
      </c>
      <c r="B1579" s="182" t="s">
        <v>1301</v>
      </c>
      <c r="C1579" s="180" t="s">
        <v>36</v>
      </c>
      <c r="D1579" s="180" t="s">
        <v>1302</v>
      </c>
      <c r="E1579" s="163" t="s">
        <v>1297</v>
      </c>
      <c r="F1579" s="163"/>
      <c r="G1579" s="181" t="s">
        <v>1298</v>
      </c>
      <c r="H1579" s="184">
        <v>0.14713499999999999</v>
      </c>
      <c r="I1579" s="183">
        <v>24.25</v>
      </c>
      <c r="J1579" s="183">
        <v>3.56</v>
      </c>
    </row>
    <row r="1580" spans="1:10" ht="26.4" x14ac:dyDescent="0.25">
      <c r="A1580" s="180" t="s">
        <v>1294</v>
      </c>
      <c r="B1580" s="182" t="s">
        <v>1717</v>
      </c>
      <c r="C1580" s="180" t="s">
        <v>36</v>
      </c>
      <c r="D1580" s="180" t="s">
        <v>1718</v>
      </c>
      <c r="E1580" s="163" t="s">
        <v>1297</v>
      </c>
      <c r="F1580" s="163"/>
      <c r="G1580" s="181" t="s">
        <v>1298</v>
      </c>
      <c r="H1580" s="184">
        <v>0.38332529999999998</v>
      </c>
      <c r="I1580" s="183">
        <v>29.84</v>
      </c>
      <c r="J1580" s="183">
        <v>11.43</v>
      </c>
    </row>
    <row r="1581" spans="1:10" x14ac:dyDescent="0.25">
      <c r="A1581" s="185" t="s">
        <v>1303</v>
      </c>
      <c r="B1581" s="187" t="s">
        <v>2029</v>
      </c>
      <c r="C1581" s="185" t="s">
        <v>36</v>
      </c>
      <c r="D1581" s="185" t="s">
        <v>2030</v>
      </c>
      <c r="E1581" s="164" t="s">
        <v>1307</v>
      </c>
      <c r="F1581" s="164"/>
      <c r="G1581" s="186" t="s">
        <v>93</v>
      </c>
      <c r="H1581" s="189">
        <v>0.19828799999999999</v>
      </c>
      <c r="I1581" s="188">
        <v>38.18</v>
      </c>
      <c r="J1581" s="188">
        <v>7.57</v>
      </c>
    </row>
    <row r="1582" spans="1:10" ht="26.4" x14ac:dyDescent="0.25">
      <c r="A1582" s="185" t="s">
        <v>1303</v>
      </c>
      <c r="B1582" s="187" t="s">
        <v>2051</v>
      </c>
      <c r="C1582" s="185" t="s">
        <v>36</v>
      </c>
      <c r="D1582" s="185" t="s">
        <v>2052</v>
      </c>
      <c r="E1582" s="164" t="s">
        <v>1307</v>
      </c>
      <c r="F1582" s="164"/>
      <c r="G1582" s="186" t="s">
        <v>38</v>
      </c>
      <c r="H1582" s="189">
        <v>1</v>
      </c>
      <c r="I1582" s="188">
        <v>195.9</v>
      </c>
      <c r="J1582" s="188">
        <v>195.9</v>
      </c>
    </row>
    <row r="1583" spans="1:10" x14ac:dyDescent="0.25">
      <c r="A1583" s="196"/>
      <c r="B1583" s="196"/>
      <c r="C1583" s="196"/>
      <c r="D1583" s="196"/>
      <c r="E1583" s="196" t="s">
        <v>1309</v>
      </c>
      <c r="F1583" s="197">
        <v>5.28</v>
      </c>
      <c r="G1583" s="196" t="s">
        <v>1310</v>
      </c>
      <c r="H1583" s="197">
        <v>6.02</v>
      </c>
      <c r="I1583" s="196" t="s">
        <v>1311</v>
      </c>
      <c r="J1583" s="197">
        <v>11.3</v>
      </c>
    </row>
    <row r="1584" spans="1:10" x14ac:dyDescent="0.25">
      <c r="A1584" s="196"/>
      <c r="B1584" s="196"/>
      <c r="C1584" s="196"/>
      <c r="D1584" s="196"/>
      <c r="E1584" s="196" t="s">
        <v>1312</v>
      </c>
      <c r="F1584" s="197">
        <v>44.78</v>
      </c>
      <c r="G1584" s="196"/>
      <c r="H1584" s="165" t="s">
        <v>1313</v>
      </c>
      <c r="I1584" s="165"/>
      <c r="J1584" s="197">
        <v>263.24</v>
      </c>
    </row>
    <row r="1585" spans="1:10" ht="14.4" thickBot="1" x14ac:dyDescent="0.3">
      <c r="A1585" s="191"/>
      <c r="B1585" s="191"/>
      <c r="C1585" s="191"/>
      <c r="D1585" s="191"/>
      <c r="E1585" s="191"/>
      <c r="F1585" s="191"/>
      <c r="G1585" s="191" t="s">
        <v>1314</v>
      </c>
      <c r="H1585" s="193" t="s">
        <v>2035</v>
      </c>
      <c r="I1585" s="191" t="s">
        <v>1316</v>
      </c>
      <c r="J1585" s="192">
        <v>2105.92</v>
      </c>
    </row>
    <row r="1586" spans="1:10" ht="14.4" thickTop="1" x14ac:dyDescent="0.25">
      <c r="A1586" s="179"/>
      <c r="B1586" s="179"/>
      <c r="C1586" s="179"/>
      <c r="D1586" s="179"/>
      <c r="E1586" s="179"/>
      <c r="F1586" s="179"/>
      <c r="G1586" s="179"/>
      <c r="H1586" s="179"/>
      <c r="I1586" s="179"/>
      <c r="J1586" s="179"/>
    </row>
    <row r="1587" spans="1:10" x14ac:dyDescent="0.25">
      <c r="A1587" s="168" t="s">
        <v>503</v>
      </c>
      <c r="B1587" s="170" t="s">
        <v>3</v>
      </c>
      <c r="C1587" s="168" t="s">
        <v>4</v>
      </c>
      <c r="D1587" s="168" t="s">
        <v>5</v>
      </c>
      <c r="E1587" s="161" t="s">
        <v>1291</v>
      </c>
      <c r="F1587" s="161"/>
      <c r="G1587" s="169" t="s">
        <v>6</v>
      </c>
      <c r="H1587" s="170" t="s">
        <v>7</v>
      </c>
      <c r="I1587" s="170" t="s">
        <v>8</v>
      </c>
      <c r="J1587" s="170" t="s">
        <v>10</v>
      </c>
    </row>
    <row r="1588" spans="1:10" ht="26.4" x14ac:dyDescent="0.25">
      <c r="A1588" s="174" t="s">
        <v>1292</v>
      </c>
      <c r="B1588" s="176" t="s">
        <v>504</v>
      </c>
      <c r="C1588" s="174" t="s">
        <v>36</v>
      </c>
      <c r="D1588" s="174" t="s">
        <v>505</v>
      </c>
      <c r="E1588" s="162" t="s">
        <v>1976</v>
      </c>
      <c r="F1588" s="162"/>
      <c r="G1588" s="175" t="s">
        <v>38</v>
      </c>
      <c r="H1588" s="178">
        <v>1</v>
      </c>
      <c r="I1588" s="177">
        <v>63.72</v>
      </c>
      <c r="J1588" s="177">
        <v>63.72</v>
      </c>
    </row>
    <row r="1589" spans="1:10" ht="26.4" x14ac:dyDescent="0.25">
      <c r="A1589" s="180" t="s">
        <v>1294</v>
      </c>
      <c r="B1589" s="182" t="s">
        <v>1355</v>
      </c>
      <c r="C1589" s="180" t="s">
        <v>36</v>
      </c>
      <c r="D1589" s="180" t="s">
        <v>1356</v>
      </c>
      <c r="E1589" s="163" t="s">
        <v>1297</v>
      </c>
      <c r="F1589" s="163"/>
      <c r="G1589" s="181" t="s">
        <v>1298</v>
      </c>
      <c r="H1589" s="184">
        <v>0.16171540000000001</v>
      </c>
      <c r="I1589" s="183">
        <v>29.46</v>
      </c>
      <c r="J1589" s="183">
        <v>4.76</v>
      </c>
    </row>
    <row r="1590" spans="1:10" ht="26.4" x14ac:dyDescent="0.25">
      <c r="A1590" s="180" t="s">
        <v>1294</v>
      </c>
      <c r="B1590" s="182" t="s">
        <v>1301</v>
      </c>
      <c r="C1590" s="180" t="s">
        <v>36</v>
      </c>
      <c r="D1590" s="180" t="s">
        <v>1302</v>
      </c>
      <c r="E1590" s="163" t="s">
        <v>1297</v>
      </c>
      <c r="F1590" s="163"/>
      <c r="G1590" s="181" t="s">
        <v>1298</v>
      </c>
      <c r="H1590" s="184">
        <v>6.2072599999999999E-2</v>
      </c>
      <c r="I1590" s="183">
        <v>24.25</v>
      </c>
      <c r="J1590" s="183">
        <v>1.5</v>
      </c>
    </row>
    <row r="1591" spans="1:10" x14ac:dyDescent="0.25">
      <c r="A1591" s="185" t="s">
        <v>1303</v>
      </c>
      <c r="B1591" s="187" t="s">
        <v>1977</v>
      </c>
      <c r="C1591" s="185" t="s">
        <v>36</v>
      </c>
      <c r="D1591" s="185" t="s">
        <v>1978</v>
      </c>
      <c r="E1591" s="164" t="s">
        <v>1307</v>
      </c>
      <c r="F1591" s="164"/>
      <c r="G1591" s="186" t="s">
        <v>38</v>
      </c>
      <c r="H1591" s="189">
        <v>2.1000000000000001E-2</v>
      </c>
      <c r="I1591" s="188">
        <v>5.26</v>
      </c>
      <c r="J1591" s="188">
        <v>0.11</v>
      </c>
    </row>
    <row r="1592" spans="1:10" ht="26.4" x14ac:dyDescent="0.25">
      <c r="A1592" s="185" t="s">
        <v>1303</v>
      </c>
      <c r="B1592" s="187" t="s">
        <v>2053</v>
      </c>
      <c r="C1592" s="185" t="s">
        <v>36</v>
      </c>
      <c r="D1592" s="185" t="s">
        <v>2054</v>
      </c>
      <c r="E1592" s="164" t="s">
        <v>1307</v>
      </c>
      <c r="F1592" s="164"/>
      <c r="G1592" s="186" t="s">
        <v>38</v>
      </c>
      <c r="H1592" s="189">
        <v>1</v>
      </c>
      <c r="I1592" s="188">
        <v>57.35</v>
      </c>
      <c r="J1592" s="188">
        <v>57.35</v>
      </c>
    </row>
    <row r="1593" spans="1:10" x14ac:dyDescent="0.25">
      <c r="A1593" s="196"/>
      <c r="B1593" s="196"/>
      <c r="C1593" s="196"/>
      <c r="D1593" s="196"/>
      <c r="E1593" s="196" t="s">
        <v>1309</v>
      </c>
      <c r="F1593" s="197">
        <v>2.23</v>
      </c>
      <c r="G1593" s="196" t="s">
        <v>1310</v>
      </c>
      <c r="H1593" s="197">
        <v>2.54</v>
      </c>
      <c r="I1593" s="196" t="s">
        <v>1311</v>
      </c>
      <c r="J1593" s="197">
        <v>4.7699999999999996</v>
      </c>
    </row>
    <row r="1594" spans="1:10" x14ac:dyDescent="0.25">
      <c r="A1594" s="196"/>
      <c r="B1594" s="196"/>
      <c r="C1594" s="196"/>
      <c r="D1594" s="196"/>
      <c r="E1594" s="196" t="s">
        <v>1312</v>
      </c>
      <c r="F1594" s="197">
        <v>13.06</v>
      </c>
      <c r="G1594" s="196"/>
      <c r="H1594" s="165" t="s">
        <v>1313</v>
      </c>
      <c r="I1594" s="165"/>
      <c r="J1594" s="197">
        <v>76.78</v>
      </c>
    </row>
    <row r="1595" spans="1:10" ht="14.4" thickBot="1" x14ac:dyDescent="0.3">
      <c r="A1595" s="191"/>
      <c r="B1595" s="191"/>
      <c r="C1595" s="191"/>
      <c r="D1595" s="191"/>
      <c r="E1595" s="191"/>
      <c r="F1595" s="191"/>
      <c r="G1595" s="191" t="s">
        <v>1314</v>
      </c>
      <c r="H1595" s="193" t="s">
        <v>2055</v>
      </c>
      <c r="I1595" s="191" t="s">
        <v>1316</v>
      </c>
      <c r="J1595" s="192">
        <v>383.9</v>
      </c>
    </row>
    <row r="1596" spans="1:10" ht="14.4" thickTop="1" x14ac:dyDescent="0.25">
      <c r="A1596" s="179"/>
      <c r="B1596" s="179"/>
      <c r="C1596" s="179"/>
      <c r="D1596" s="179"/>
      <c r="E1596" s="179"/>
      <c r="F1596" s="179"/>
      <c r="G1596" s="179"/>
      <c r="H1596" s="179"/>
      <c r="I1596" s="179"/>
      <c r="J1596" s="179"/>
    </row>
    <row r="1597" spans="1:10" x14ac:dyDescent="0.25">
      <c r="A1597" s="168" t="s">
        <v>506</v>
      </c>
      <c r="B1597" s="170" t="s">
        <v>3</v>
      </c>
      <c r="C1597" s="168" t="s">
        <v>4</v>
      </c>
      <c r="D1597" s="168" t="s">
        <v>5</v>
      </c>
      <c r="E1597" s="161" t="s">
        <v>1291</v>
      </c>
      <c r="F1597" s="161"/>
      <c r="G1597" s="169" t="s">
        <v>6</v>
      </c>
      <c r="H1597" s="170" t="s">
        <v>7</v>
      </c>
      <c r="I1597" s="170" t="s">
        <v>8</v>
      </c>
      <c r="J1597" s="170" t="s">
        <v>10</v>
      </c>
    </row>
    <row r="1598" spans="1:10" x14ac:dyDescent="0.25">
      <c r="A1598" s="174" t="s">
        <v>1292</v>
      </c>
      <c r="B1598" s="176" t="s">
        <v>507</v>
      </c>
      <c r="C1598" s="174" t="s">
        <v>20</v>
      </c>
      <c r="D1598" s="174" t="s">
        <v>508</v>
      </c>
      <c r="E1598" s="162" t="s">
        <v>1293</v>
      </c>
      <c r="F1598" s="162"/>
      <c r="G1598" s="175" t="s">
        <v>38</v>
      </c>
      <c r="H1598" s="178">
        <v>1</v>
      </c>
      <c r="I1598" s="177">
        <v>371.45</v>
      </c>
      <c r="J1598" s="177">
        <v>371.45</v>
      </c>
    </row>
    <row r="1599" spans="1:10" ht="26.4" x14ac:dyDescent="0.25">
      <c r="A1599" s="180" t="s">
        <v>1294</v>
      </c>
      <c r="B1599" s="182" t="s">
        <v>1353</v>
      </c>
      <c r="C1599" s="180" t="s">
        <v>36</v>
      </c>
      <c r="D1599" s="180" t="s">
        <v>1354</v>
      </c>
      <c r="E1599" s="163" t="s">
        <v>1297</v>
      </c>
      <c r="F1599" s="163"/>
      <c r="G1599" s="181" t="s">
        <v>1298</v>
      </c>
      <c r="H1599" s="184">
        <v>0.5</v>
      </c>
      <c r="I1599" s="183">
        <v>24.83</v>
      </c>
      <c r="J1599" s="183">
        <v>12.41</v>
      </c>
    </row>
    <row r="1600" spans="1:10" ht="26.4" x14ac:dyDescent="0.25">
      <c r="A1600" s="180" t="s">
        <v>1294</v>
      </c>
      <c r="B1600" s="182" t="s">
        <v>1355</v>
      </c>
      <c r="C1600" s="180" t="s">
        <v>36</v>
      </c>
      <c r="D1600" s="180" t="s">
        <v>1356</v>
      </c>
      <c r="E1600" s="163" t="s">
        <v>1297</v>
      </c>
      <c r="F1600" s="163"/>
      <c r="G1600" s="181" t="s">
        <v>1298</v>
      </c>
      <c r="H1600" s="184">
        <v>0.3</v>
      </c>
      <c r="I1600" s="183">
        <v>29.46</v>
      </c>
      <c r="J1600" s="183">
        <v>8.83</v>
      </c>
    </row>
    <row r="1601" spans="1:10" ht="39.6" x14ac:dyDescent="0.25">
      <c r="A1601" s="185" t="s">
        <v>1303</v>
      </c>
      <c r="B1601" s="187" t="s">
        <v>2056</v>
      </c>
      <c r="C1601" s="185" t="s">
        <v>1305</v>
      </c>
      <c r="D1601" s="185" t="s">
        <v>2057</v>
      </c>
      <c r="E1601" s="164" t="s">
        <v>1307</v>
      </c>
      <c r="F1601" s="164"/>
      <c r="G1601" s="186" t="s">
        <v>38</v>
      </c>
      <c r="H1601" s="189">
        <v>1</v>
      </c>
      <c r="I1601" s="188">
        <v>350.16</v>
      </c>
      <c r="J1601" s="188">
        <v>350.16</v>
      </c>
    </row>
    <row r="1602" spans="1:10" ht="39.6" x14ac:dyDescent="0.25">
      <c r="A1602" s="185" t="s">
        <v>1303</v>
      </c>
      <c r="B1602" s="187" t="s">
        <v>2058</v>
      </c>
      <c r="C1602" s="185" t="s">
        <v>1305</v>
      </c>
      <c r="D1602" s="185" t="s">
        <v>2059</v>
      </c>
      <c r="E1602" s="164" t="s">
        <v>1307</v>
      </c>
      <c r="F1602" s="164"/>
      <c r="G1602" s="186" t="s">
        <v>77</v>
      </c>
      <c r="H1602" s="189">
        <v>0.28000000000000003</v>
      </c>
      <c r="I1602" s="188">
        <v>0.19</v>
      </c>
      <c r="J1602" s="188">
        <v>0.05</v>
      </c>
    </row>
    <row r="1603" spans="1:10" x14ac:dyDescent="0.25">
      <c r="A1603" s="196"/>
      <c r="B1603" s="196"/>
      <c r="C1603" s="196"/>
      <c r="D1603" s="196"/>
      <c r="E1603" s="196" t="s">
        <v>1309</v>
      </c>
      <c r="F1603" s="197">
        <v>7.49</v>
      </c>
      <c r="G1603" s="196" t="s">
        <v>1310</v>
      </c>
      <c r="H1603" s="197">
        <v>8.5299999999999994</v>
      </c>
      <c r="I1603" s="196" t="s">
        <v>1311</v>
      </c>
      <c r="J1603" s="197">
        <v>16.02</v>
      </c>
    </row>
    <row r="1604" spans="1:10" x14ac:dyDescent="0.25">
      <c r="A1604" s="196"/>
      <c r="B1604" s="196"/>
      <c r="C1604" s="196"/>
      <c r="D1604" s="196"/>
      <c r="E1604" s="196" t="s">
        <v>1312</v>
      </c>
      <c r="F1604" s="197">
        <v>76.14</v>
      </c>
      <c r="G1604" s="196"/>
      <c r="H1604" s="165" t="s">
        <v>1313</v>
      </c>
      <c r="I1604" s="165"/>
      <c r="J1604" s="197">
        <v>447.59</v>
      </c>
    </row>
    <row r="1605" spans="1:10" ht="14.4" thickBot="1" x14ac:dyDescent="0.3">
      <c r="A1605" s="191"/>
      <c r="B1605" s="191"/>
      <c r="C1605" s="191"/>
      <c r="D1605" s="191"/>
      <c r="E1605" s="191"/>
      <c r="F1605" s="191"/>
      <c r="G1605" s="191" t="s">
        <v>1314</v>
      </c>
      <c r="H1605" s="193" t="s">
        <v>1832</v>
      </c>
      <c r="I1605" s="191" t="s">
        <v>1316</v>
      </c>
      <c r="J1605" s="192">
        <v>895.18</v>
      </c>
    </row>
    <row r="1606" spans="1:10" ht="14.4" thickTop="1" x14ac:dyDescent="0.25">
      <c r="A1606" s="179"/>
      <c r="B1606" s="179"/>
      <c r="C1606" s="179"/>
      <c r="D1606" s="179"/>
      <c r="E1606" s="179"/>
      <c r="F1606" s="179"/>
      <c r="G1606" s="179"/>
      <c r="H1606" s="179"/>
      <c r="I1606" s="179"/>
      <c r="J1606" s="179"/>
    </row>
    <row r="1607" spans="1:10" x14ac:dyDescent="0.25">
      <c r="A1607" s="168" t="s">
        <v>509</v>
      </c>
      <c r="B1607" s="170" t="s">
        <v>3</v>
      </c>
      <c r="C1607" s="168" t="s">
        <v>4</v>
      </c>
      <c r="D1607" s="168" t="s">
        <v>5</v>
      </c>
      <c r="E1607" s="161" t="s">
        <v>1291</v>
      </c>
      <c r="F1607" s="161"/>
      <c r="G1607" s="169" t="s">
        <v>6</v>
      </c>
      <c r="H1607" s="170" t="s">
        <v>7</v>
      </c>
      <c r="I1607" s="170" t="s">
        <v>8</v>
      </c>
      <c r="J1607" s="170" t="s">
        <v>10</v>
      </c>
    </row>
    <row r="1608" spans="1:10" ht="26.4" x14ac:dyDescent="0.25">
      <c r="A1608" s="174" t="s">
        <v>1292</v>
      </c>
      <c r="B1608" s="176" t="s">
        <v>510</v>
      </c>
      <c r="C1608" s="174" t="s">
        <v>20</v>
      </c>
      <c r="D1608" s="174" t="s">
        <v>511</v>
      </c>
      <c r="E1608" s="162" t="s">
        <v>1293</v>
      </c>
      <c r="F1608" s="162"/>
      <c r="G1608" s="175" t="s">
        <v>38</v>
      </c>
      <c r="H1608" s="178">
        <v>1</v>
      </c>
      <c r="I1608" s="177">
        <v>388.38</v>
      </c>
      <c r="J1608" s="177">
        <v>388.38</v>
      </c>
    </row>
    <row r="1609" spans="1:10" ht="26.4" x14ac:dyDescent="0.25">
      <c r="A1609" s="180" t="s">
        <v>1294</v>
      </c>
      <c r="B1609" s="182" t="s">
        <v>1353</v>
      </c>
      <c r="C1609" s="180" t="s">
        <v>36</v>
      </c>
      <c r="D1609" s="180" t="s">
        <v>1354</v>
      </c>
      <c r="E1609" s="163" t="s">
        <v>1297</v>
      </c>
      <c r="F1609" s="163"/>
      <c r="G1609" s="181" t="s">
        <v>1298</v>
      </c>
      <c r="H1609" s="184">
        <v>1.4</v>
      </c>
      <c r="I1609" s="183">
        <v>24.83</v>
      </c>
      <c r="J1609" s="183">
        <v>34.76</v>
      </c>
    </row>
    <row r="1610" spans="1:10" ht="26.4" x14ac:dyDescent="0.25">
      <c r="A1610" s="180" t="s">
        <v>1294</v>
      </c>
      <c r="B1610" s="182" t="s">
        <v>1355</v>
      </c>
      <c r="C1610" s="180" t="s">
        <v>36</v>
      </c>
      <c r="D1610" s="180" t="s">
        <v>1356</v>
      </c>
      <c r="E1610" s="163" t="s">
        <v>1297</v>
      </c>
      <c r="F1610" s="163"/>
      <c r="G1610" s="181" t="s">
        <v>1298</v>
      </c>
      <c r="H1610" s="184">
        <v>1.4</v>
      </c>
      <c r="I1610" s="183">
        <v>29.46</v>
      </c>
      <c r="J1610" s="183">
        <v>41.24</v>
      </c>
    </row>
    <row r="1611" spans="1:10" ht="39.6" x14ac:dyDescent="0.25">
      <c r="A1611" s="185" t="s">
        <v>1303</v>
      </c>
      <c r="B1611" s="187" t="s">
        <v>2058</v>
      </c>
      <c r="C1611" s="185" t="s">
        <v>1305</v>
      </c>
      <c r="D1611" s="185" t="s">
        <v>2059</v>
      </c>
      <c r="E1611" s="164" t="s">
        <v>1307</v>
      </c>
      <c r="F1611" s="164"/>
      <c r="G1611" s="186" t="s">
        <v>77</v>
      </c>
      <c r="H1611" s="189">
        <v>0.94</v>
      </c>
      <c r="I1611" s="188">
        <v>0.19</v>
      </c>
      <c r="J1611" s="188">
        <v>0.17</v>
      </c>
    </row>
    <row r="1612" spans="1:10" ht="39.6" x14ac:dyDescent="0.25">
      <c r="A1612" s="185" t="s">
        <v>1303</v>
      </c>
      <c r="B1612" s="187" t="s">
        <v>2060</v>
      </c>
      <c r="C1612" s="185" t="s">
        <v>1305</v>
      </c>
      <c r="D1612" s="185" t="s">
        <v>2061</v>
      </c>
      <c r="E1612" s="164" t="s">
        <v>1307</v>
      </c>
      <c r="F1612" s="164"/>
      <c r="G1612" s="186" t="s">
        <v>38</v>
      </c>
      <c r="H1612" s="189">
        <v>1</v>
      </c>
      <c r="I1612" s="188">
        <v>312.20999999999998</v>
      </c>
      <c r="J1612" s="188">
        <v>312.20999999999998</v>
      </c>
    </row>
    <row r="1613" spans="1:10" x14ac:dyDescent="0.25">
      <c r="A1613" s="196"/>
      <c r="B1613" s="196"/>
      <c r="C1613" s="196"/>
      <c r="D1613" s="196"/>
      <c r="E1613" s="196" t="s">
        <v>1309</v>
      </c>
      <c r="F1613" s="197">
        <v>26.99</v>
      </c>
      <c r="G1613" s="196" t="s">
        <v>1310</v>
      </c>
      <c r="H1613" s="197">
        <v>30.73</v>
      </c>
      <c r="I1613" s="196" t="s">
        <v>1311</v>
      </c>
      <c r="J1613" s="197">
        <v>57.72</v>
      </c>
    </row>
    <row r="1614" spans="1:10" x14ac:dyDescent="0.25">
      <c r="A1614" s="196"/>
      <c r="B1614" s="196"/>
      <c r="C1614" s="196"/>
      <c r="D1614" s="196"/>
      <c r="E1614" s="196" t="s">
        <v>1312</v>
      </c>
      <c r="F1614" s="197">
        <v>79.61</v>
      </c>
      <c r="G1614" s="196"/>
      <c r="H1614" s="165" t="s">
        <v>1313</v>
      </c>
      <c r="I1614" s="165"/>
      <c r="J1614" s="197">
        <v>467.99</v>
      </c>
    </row>
    <row r="1615" spans="1:10" ht="14.4" thickBot="1" x14ac:dyDescent="0.3">
      <c r="A1615" s="191"/>
      <c r="B1615" s="191"/>
      <c r="C1615" s="191"/>
      <c r="D1615" s="191"/>
      <c r="E1615" s="191"/>
      <c r="F1615" s="191"/>
      <c r="G1615" s="191" t="s">
        <v>1314</v>
      </c>
      <c r="H1615" s="193" t="s">
        <v>2035</v>
      </c>
      <c r="I1615" s="191" t="s">
        <v>1316</v>
      </c>
      <c r="J1615" s="192">
        <v>3743.92</v>
      </c>
    </row>
    <row r="1616" spans="1:10" ht="14.4" thickTop="1" x14ac:dyDescent="0.25">
      <c r="A1616" s="179"/>
      <c r="B1616" s="179"/>
      <c r="C1616" s="179"/>
      <c r="D1616" s="179"/>
      <c r="E1616" s="179"/>
      <c r="F1616" s="179"/>
      <c r="G1616" s="179"/>
      <c r="H1616" s="179"/>
      <c r="I1616" s="179"/>
      <c r="J1616" s="179"/>
    </row>
    <row r="1617" spans="1:10" x14ac:dyDescent="0.25">
      <c r="A1617" s="168" t="s">
        <v>512</v>
      </c>
      <c r="B1617" s="170" t="s">
        <v>3</v>
      </c>
      <c r="C1617" s="168" t="s">
        <v>4</v>
      </c>
      <c r="D1617" s="168" t="s">
        <v>5</v>
      </c>
      <c r="E1617" s="161" t="s">
        <v>1291</v>
      </c>
      <c r="F1617" s="161"/>
      <c r="G1617" s="169" t="s">
        <v>6</v>
      </c>
      <c r="H1617" s="170" t="s">
        <v>7</v>
      </c>
      <c r="I1617" s="170" t="s">
        <v>8</v>
      </c>
      <c r="J1617" s="170" t="s">
        <v>10</v>
      </c>
    </row>
    <row r="1618" spans="1:10" ht="26.4" x14ac:dyDescent="0.25">
      <c r="A1618" s="174" t="s">
        <v>1292</v>
      </c>
      <c r="B1618" s="176" t="s">
        <v>513</v>
      </c>
      <c r="C1618" s="174" t="s">
        <v>20</v>
      </c>
      <c r="D1618" s="174" t="s">
        <v>514</v>
      </c>
      <c r="E1618" s="162" t="s">
        <v>1293</v>
      </c>
      <c r="F1618" s="162"/>
      <c r="G1618" s="175" t="s">
        <v>38</v>
      </c>
      <c r="H1618" s="178">
        <v>1</v>
      </c>
      <c r="I1618" s="177">
        <v>271.89</v>
      </c>
      <c r="J1618" s="177">
        <v>271.89</v>
      </c>
    </row>
    <row r="1619" spans="1:10" ht="26.4" x14ac:dyDescent="0.25">
      <c r="A1619" s="180" t="s">
        <v>1294</v>
      </c>
      <c r="B1619" s="182" t="s">
        <v>1301</v>
      </c>
      <c r="C1619" s="180" t="s">
        <v>36</v>
      </c>
      <c r="D1619" s="180" t="s">
        <v>1302</v>
      </c>
      <c r="E1619" s="163" t="s">
        <v>1297</v>
      </c>
      <c r="F1619" s="163"/>
      <c r="G1619" s="181" t="s">
        <v>1298</v>
      </c>
      <c r="H1619" s="184">
        <v>0.5</v>
      </c>
      <c r="I1619" s="183">
        <v>24.25</v>
      </c>
      <c r="J1619" s="183">
        <v>12.12</v>
      </c>
    </row>
    <row r="1620" spans="1:10" ht="26.4" x14ac:dyDescent="0.25">
      <c r="A1620" s="180" t="s">
        <v>1294</v>
      </c>
      <c r="B1620" s="182" t="s">
        <v>1355</v>
      </c>
      <c r="C1620" s="180" t="s">
        <v>36</v>
      </c>
      <c r="D1620" s="180" t="s">
        <v>1356</v>
      </c>
      <c r="E1620" s="163" t="s">
        <v>1297</v>
      </c>
      <c r="F1620" s="163"/>
      <c r="G1620" s="181" t="s">
        <v>1298</v>
      </c>
      <c r="H1620" s="184">
        <v>0.5</v>
      </c>
      <c r="I1620" s="183">
        <v>29.46</v>
      </c>
      <c r="J1620" s="183">
        <v>14.73</v>
      </c>
    </row>
    <row r="1621" spans="1:10" ht="26.4" x14ac:dyDescent="0.25">
      <c r="A1621" s="185" t="s">
        <v>1303</v>
      </c>
      <c r="B1621" s="187" t="s">
        <v>2062</v>
      </c>
      <c r="C1621" s="185" t="s">
        <v>1642</v>
      </c>
      <c r="D1621" s="185" t="s">
        <v>2063</v>
      </c>
      <c r="E1621" s="164" t="s">
        <v>1307</v>
      </c>
      <c r="F1621" s="164"/>
      <c r="G1621" s="186" t="s">
        <v>771</v>
      </c>
      <c r="H1621" s="189">
        <v>1</v>
      </c>
      <c r="I1621" s="188">
        <v>244.89</v>
      </c>
      <c r="J1621" s="188">
        <v>244.89</v>
      </c>
    </row>
    <row r="1622" spans="1:10" x14ac:dyDescent="0.25">
      <c r="A1622" s="185" t="s">
        <v>1303</v>
      </c>
      <c r="B1622" s="187" t="s">
        <v>2064</v>
      </c>
      <c r="C1622" s="185" t="s">
        <v>1642</v>
      </c>
      <c r="D1622" s="185" t="s">
        <v>2065</v>
      </c>
      <c r="E1622" s="164" t="s">
        <v>1307</v>
      </c>
      <c r="F1622" s="164"/>
      <c r="G1622" s="186" t="s">
        <v>1934</v>
      </c>
      <c r="H1622" s="189">
        <v>0.5</v>
      </c>
      <c r="I1622" s="188">
        <v>0.31</v>
      </c>
      <c r="J1622" s="188">
        <v>0.15</v>
      </c>
    </row>
    <row r="1623" spans="1:10" x14ac:dyDescent="0.25">
      <c r="A1623" s="196"/>
      <c r="B1623" s="196"/>
      <c r="C1623" s="196"/>
      <c r="D1623" s="196"/>
      <c r="E1623" s="196" t="s">
        <v>1309</v>
      </c>
      <c r="F1623" s="197">
        <v>9.4</v>
      </c>
      <c r="G1623" s="196" t="s">
        <v>1310</v>
      </c>
      <c r="H1623" s="197">
        <v>10.71</v>
      </c>
      <c r="I1623" s="196" t="s">
        <v>1311</v>
      </c>
      <c r="J1623" s="197">
        <v>20.11</v>
      </c>
    </row>
    <row r="1624" spans="1:10" x14ac:dyDescent="0.25">
      <c r="A1624" s="196"/>
      <c r="B1624" s="196"/>
      <c r="C1624" s="196"/>
      <c r="D1624" s="196"/>
      <c r="E1624" s="196" t="s">
        <v>1312</v>
      </c>
      <c r="F1624" s="197">
        <v>55.73</v>
      </c>
      <c r="G1624" s="196"/>
      <c r="H1624" s="165" t="s">
        <v>1313</v>
      </c>
      <c r="I1624" s="165"/>
      <c r="J1624" s="197">
        <v>327.62</v>
      </c>
    </row>
    <row r="1625" spans="1:10" ht="14.4" thickBot="1" x14ac:dyDescent="0.3">
      <c r="A1625" s="191"/>
      <c r="B1625" s="191"/>
      <c r="C1625" s="191"/>
      <c r="D1625" s="191"/>
      <c r="E1625" s="191"/>
      <c r="F1625" s="191"/>
      <c r="G1625" s="191" t="s">
        <v>1314</v>
      </c>
      <c r="H1625" s="193" t="s">
        <v>2066</v>
      </c>
      <c r="I1625" s="191" t="s">
        <v>1316</v>
      </c>
      <c r="J1625" s="192">
        <v>8845.74</v>
      </c>
    </row>
    <row r="1626" spans="1:10" ht="14.4" thickTop="1" x14ac:dyDescent="0.25">
      <c r="A1626" s="179"/>
      <c r="B1626" s="179"/>
      <c r="C1626" s="179"/>
      <c r="D1626" s="179"/>
      <c r="E1626" s="179"/>
      <c r="F1626" s="179"/>
      <c r="G1626" s="179"/>
      <c r="H1626" s="179"/>
      <c r="I1626" s="179"/>
      <c r="J1626" s="179"/>
    </row>
    <row r="1627" spans="1:10" x14ac:dyDescent="0.25">
      <c r="A1627" s="168" t="s">
        <v>515</v>
      </c>
      <c r="B1627" s="170" t="s">
        <v>3</v>
      </c>
      <c r="C1627" s="168" t="s">
        <v>4</v>
      </c>
      <c r="D1627" s="168" t="s">
        <v>5</v>
      </c>
      <c r="E1627" s="161" t="s">
        <v>1291</v>
      </c>
      <c r="F1627" s="161"/>
      <c r="G1627" s="169" t="s">
        <v>6</v>
      </c>
      <c r="H1627" s="170" t="s">
        <v>7</v>
      </c>
      <c r="I1627" s="170" t="s">
        <v>8</v>
      </c>
      <c r="J1627" s="170" t="s">
        <v>10</v>
      </c>
    </row>
    <row r="1628" spans="1:10" ht="26.4" x14ac:dyDescent="0.25">
      <c r="A1628" s="174" t="s">
        <v>1292</v>
      </c>
      <c r="B1628" s="176" t="s">
        <v>516</v>
      </c>
      <c r="C1628" s="174" t="s">
        <v>20</v>
      </c>
      <c r="D1628" s="174" t="s">
        <v>517</v>
      </c>
      <c r="E1628" s="162" t="s">
        <v>1293</v>
      </c>
      <c r="F1628" s="162"/>
      <c r="G1628" s="175" t="s">
        <v>38</v>
      </c>
      <c r="H1628" s="178">
        <v>1</v>
      </c>
      <c r="I1628" s="177">
        <v>816.29</v>
      </c>
      <c r="J1628" s="177">
        <v>816.29</v>
      </c>
    </row>
    <row r="1629" spans="1:10" ht="26.4" x14ac:dyDescent="0.25">
      <c r="A1629" s="180" t="s">
        <v>1294</v>
      </c>
      <c r="B1629" s="182" t="s">
        <v>1355</v>
      </c>
      <c r="C1629" s="180" t="s">
        <v>36</v>
      </c>
      <c r="D1629" s="180" t="s">
        <v>1356</v>
      </c>
      <c r="E1629" s="163" t="s">
        <v>1297</v>
      </c>
      <c r="F1629" s="163"/>
      <c r="G1629" s="181" t="s">
        <v>1298</v>
      </c>
      <c r="H1629" s="184">
        <v>0.5</v>
      </c>
      <c r="I1629" s="183">
        <v>29.46</v>
      </c>
      <c r="J1629" s="183">
        <v>14.73</v>
      </c>
    </row>
    <row r="1630" spans="1:10" x14ac:dyDescent="0.25">
      <c r="A1630" s="185" t="s">
        <v>1303</v>
      </c>
      <c r="B1630" s="187" t="s">
        <v>2064</v>
      </c>
      <c r="C1630" s="185" t="s">
        <v>1642</v>
      </c>
      <c r="D1630" s="185" t="s">
        <v>2065</v>
      </c>
      <c r="E1630" s="164" t="s">
        <v>1307</v>
      </c>
      <c r="F1630" s="164"/>
      <c r="G1630" s="186" t="s">
        <v>1934</v>
      </c>
      <c r="H1630" s="189">
        <v>0.42</v>
      </c>
      <c r="I1630" s="188">
        <v>0.31</v>
      </c>
      <c r="J1630" s="188">
        <v>0.13</v>
      </c>
    </row>
    <row r="1631" spans="1:10" ht="26.4" x14ac:dyDescent="0.25">
      <c r="A1631" s="185" t="s">
        <v>1303</v>
      </c>
      <c r="B1631" s="187" t="s">
        <v>2067</v>
      </c>
      <c r="C1631" s="185" t="s">
        <v>1642</v>
      </c>
      <c r="D1631" s="185" t="s">
        <v>2068</v>
      </c>
      <c r="E1631" s="164" t="s">
        <v>1307</v>
      </c>
      <c r="F1631" s="164"/>
      <c r="G1631" s="186" t="s">
        <v>771</v>
      </c>
      <c r="H1631" s="189">
        <v>1</v>
      </c>
      <c r="I1631" s="188">
        <v>801.43</v>
      </c>
      <c r="J1631" s="188">
        <v>801.43</v>
      </c>
    </row>
    <row r="1632" spans="1:10" x14ac:dyDescent="0.25">
      <c r="A1632" s="196"/>
      <c r="B1632" s="196"/>
      <c r="C1632" s="196"/>
      <c r="D1632" s="196"/>
      <c r="E1632" s="196" t="s">
        <v>1309</v>
      </c>
      <c r="F1632" s="197">
        <v>5.35</v>
      </c>
      <c r="G1632" s="196" t="s">
        <v>1310</v>
      </c>
      <c r="H1632" s="197">
        <v>6.11</v>
      </c>
      <c r="I1632" s="196" t="s">
        <v>1311</v>
      </c>
      <c r="J1632" s="197">
        <v>11.46</v>
      </c>
    </row>
    <row r="1633" spans="1:10" x14ac:dyDescent="0.25">
      <c r="A1633" s="196"/>
      <c r="B1633" s="196"/>
      <c r="C1633" s="196"/>
      <c r="D1633" s="196"/>
      <c r="E1633" s="196" t="s">
        <v>1312</v>
      </c>
      <c r="F1633" s="197">
        <v>167.33</v>
      </c>
      <c r="G1633" s="196"/>
      <c r="H1633" s="165" t="s">
        <v>1313</v>
      </c>
      <c r="I1633" s="165"/>
      <c r="J1633" s="197">
        <v>983.62</v>
      </c>
    </row>
    <row r="1634" spans="1:10" ht="14.4" thickBot="1" x14ac:dyDescent="0.3">
      <c r="A1634" s="191"/>
      <c r="B1634" s="191"/>
      <c r="C1634" s="191"/>
      <c r="D1634" s="191"/>
      <c r="E1634" s="191"/>
      <c r="F1634" s="191"/>
      <c r="G1634" s="191" t="s">
        <v>1314</v>
      </c>
      <c r="H1634" s="193" t="s">
        <v>1986</v>
      </c>
      <c r="I1634" s="191" t="s">
        <v>1316</v>
      </c>
      <c r="J1634" s="192">
        <v>6885.34</v>
      </c>
    </row>
    <row r="1635" spans="1:10" ht="14.4" thickTop="1" x14ac:dyDescent="0.25">
      <c r="A1635" s="179"/>
      <c r="B1635" s="179"/>
      <c r="C1635" s="179"/>
      <c r="D1635" s="179"/>
      <c r="E1635" s="179"/>
      <c r="F1635" s="179"/>
      <c r="G1635" s="179"/>
      <c r="H1635" s="179"/>
      <c r="I1635" s="179"/>
      <c r="J1635" s="179"/>
    </row>
    <row r="1636" spans="1:10" x14ac:dyDescent="0.25">
      <c r="A1636" s="168" t="s">
        <v>518</v>
      </c>
      <c r="B1636" s="170" t="s">
        <v>3</v>
      </c>
      <c r="C1636" s="168" t="s">
        <v>4</v>
      </c>
      <c r="D1636" s="168" t="s">
        <v>5</v>
      </c>
      <c r="E1636" s="161" t="s">
        <v>1291</v>
      </c>
      <c r="F1636" s="161"/>
      <c r="G1636" s="169" t="s">
        <v>6</v>
      </c>
      <c r="H1636" s="170" t="s">
        <v>7</v>
      </c>
      <c r="I1636" s="170" t="s">
        <v>8</v>
      </c>
      <c r="J1636" s="170" t="s">
        <v>10</v>
      </c>
    </row>
    <row r="1637" spans="1:10" ht="26.4" x14ac:dyDescent="0.25">
      <c r="A1637" s="174" t="s">
        <v>1292</v>
      </c>
      <c r="B1637" s="176" t="s">
        <v>519</v>
      </c>
      <c r="C1637" s="174" t="s">
        <v>20</v>
      </c>
      <c r="D1637" s="174" t="s">
        <v>520</v>
      </c>
      <c r="E1637" s="162" t="s">
        <v>1293</v>
      </c>
      <c r="F1637" s="162"/>
      <c r="G1637" s="175" t="s">
        <v>38</v>
      </c>
      <c r="H1637" s="178">
        <v>1</v>
      </c>
      <c r="I1637" s="177">
        <v>223.89</v>
      </c>
      <c r="J1637" s="177">
        <v>223.89</v>
      </c>
    </row>
    <row r="1638" spans="1:10" ht="26.4" x14ac:dyDescent="0.25">
      <c r="A1638" s="180" t="s">
        <v>1294</v>
      </c>
      <c r="B1638" s="182" t="s">
        <v>1510</v>
      </c>
      <c r="C1638" s="180" t="s">
        <v>36</v>
      </c>
      <c r="D1638" s="180" t="s">
        <v>1511</v>
      </c>
      <c r="E1638" s="163" t="s">
        <v>1297</v>
      </c>
      <c r="F1638" s="163"/>
      <c r="G1638" s="181" t="s">
        <v>1298</v>
      </c>
      <c r="H1638" s="184">
        <v>0.3</v>
      </c>
      <c r="I1638" s="183">
        <v>29.98</v>
      </c>
      <c r="J1638" s="183">
        <v>8.99</v>
      </c>
    </row>
    <row r="1639" spans="1:10" x14ac:dyDescent="0.25">
      <c r="A1639" s="185" t="s">
        <v>1303</v>
      </c>
      <c r="B1639" s="187" t="s">
        <v>2069</v>
      </c>
      <c r="C1639" s="185" t="s">
        <v>1642</v>
      </c>
      <c r="D1639" s="185" t="s">
        <v>2070</v>
      </c>
      <c r="E1639" s="164" t="s">
        <v>1307</v>
      </c>
      <c r="F1639" s="164"/>
      <c r="G1639" s="186" t="s">
        <v>771</v>
      </c>
      <c r="H1639" s="189">
        <v>1</v>
      </c>
      <c r="I1639" s="188">
        <v>214.9</v>
      </c>
      <c r="J1639" s="188">
        <v>214.9</v>
      </c>
    </row>
    <row r="1640" spans="1:10" x14ac:dyDescent="0.25">
      <c r="A1640" s="196"/>
      <c r="B1640" s="196"/>
      <c r="C1640" s="196"/>
      <c r="D1640" s="196"/>
      <c r="E1640" s="196" t="s">
        <v>1309</v>
      </c>
      <c r="F1640" s="197">
        <v>3.22</v>
      </c>
      <c r="G1640" s="196" t="s">
        <v>1310</v>
      </c>
      <c r="H1640" s="197">
        <v>3.68</v>
      </c>
      <c r="I1640" s="196" t="s">
        <v>1311</v>
      </c>
      <c r="J1640" s="197">
        <v>6.9</v>
      </c>
    </row>
    <row r="1641" spans="1:10" x14ac:dyDescent="0.25">
      <c r="A1641" s="196"/>
      <c r="B1641" s="196"/>
      <c r="C1641" s="196"/>
      <c r="D1641" s="196"/>
      <c r="E1641" s="196" t="s">
        <v>1312</v>
      </c>
      <c r="F1641" s="197">
        <v>45.89</v>
      </c>
      <c r="G1641" s="196"/>
      <c r="H1641" s="165" t="s">
        <v>1313</v>
      </c>
      <c r="I1641" s="165"/>
      <c r="J1641" s="197">
        <v>269.77999999999997</v>
      </c>
    </row>
    <row r="1642" spans="1:10" ht="14.4" thickBot="1" x14ac:dyDescent="0.3">
      <c r="A1642" s="191"/>
      <c r="B1642" s="191"/>
      <c r="C1642" s="191"/>
      <c r="D1642" s="191"/>
      <c r="E1642" s="191"/>
      <c r="F1642" s="191"/>
      <c r="G1642" s="191" t="s">
        <v>1314</v>
      </c>
      <c r="H1642" s="193" t="s">
        <v>2071</v>
      </c>
      <c r="I1642" s="191" t="s">
        <v>1316</v>
      </c>
      <c r="J1642" s="192">
        <v>2697.8</v>
      </c>
    </row>
    <row r="1643" spans="1:10" ht="14.4" thickTop="1" x14ac:dyDescent="0.25">
      <c r="A1643" s="179"/>
      <c r="B1643" s="179"/>
      <c r="C1643" s="179"/>
      <c r="D1643" s="179"/>
      <c r="E1643" s="179"/>
      <c r="F1643" s="179"/>
      <c r="G1643" s="179"/>
      <c r="H1643" s="179"/>
      <c r="I1643" s="179"/>
      <c r="J1643" s="179"/>
    </row>
    <row r="1644" spans="1:10" x14ac:dyDescent="0.25">
      <c r="A1644" s="168" t="s">
        <v>521</v>
      </c>
      <c r="B1644" s="170" t="s">
        <v>3</v>
      </c>
      <c r="C1644" s="168" t="s">
        <v>4</v>
      </c>
      <c r="D1644" s="168" t="s">
        <v>5</v>
      </c>
      <c r="E1644" s="161" t="s">
        <v>1291</v>
      </c>
      <c r="F1644" s="161"/>
      <c r="G1644" s="169" t="s">
        <v>6</v>
      </c>
      <c r="H1644" s="170" t="s">
        <v>7</v>
      </c>
      <c r="I1644" s="170" t="s">
        <v>8</v>
      </c>
      <c r="J1644" s="170" t="s">
        <v>10</v>
      </c>
    </row>
    <row r="1645" spans="1:10" ht="26.4" x14ac:dyDescent="0.25">
      <c r="A1645" s="174" t="s">
        <v>1292</v>
      </c>
      <c r="B1645" s="176" t="s">
        <v>353</v>
      </c>
      <c r="C1645" s="174" t="s">
        <v>20</v>
      </c>
      <c r="D1645" s="174" t="s">
        <v>354</v>
      </c>
      <c r="E1645" s="162" t="s">
        <v>1293</v>
      </c>
      <c r="F1645" s="162"/>
      <c r="G1645" s="175" t="s">
        <v>38</v>
      </c>
      <c r="H1645" s="178">
        <v>1</v>
      </c>
      <c r="I1645" s="177">
        <v>114.42</v>
      </c>
      <c r="J1645" s="177">
        <v>114.42</v>
      </c>
    </row>
    <row r="1646" spans="1:10" ht="26.4" x14ac:dyDescent="0.25">
      <c r="A1646" s="180" t="s">
        <v>1294</v>
      </c>
      <c r="B1646" s="182" t="s">
        <v>1510</v>
      </c>
      <c r="C1646" s="180" t="s">
        <v>36</v>
      </c>
      <c r="D1646" s="180" t="s">
        <v>1511</v>
      </c>
      <c r="E1646" s="163" t="s">
        <v>1297</v>
      </c>
      <c r="F1646" s="163"/>
      <c r="G1646" s="181" t="s">
        <v>1298</v>
      </c>
      <c r="H1646" s="184">
        <v>0.3</v>
      </c>
      <c r="I1646" s="183">
        <v>29.98</v>
      </c>
      <c r="J1646" s="183">
        <v>8.99</v>
      </c>
    </row>
    <row r="1647" spans="1:10" x14ac:dyDescent="0.25">
      <c r="A1647" s="185" t="s">
        <v>1303</v>
      </c>
      <c r="B1647" s="187" t="s">
        <v>1885</v>
      </c>
      <c r="C1647" s="185" t="s">
        <v>1642</v>
      </c>
      <c r="D1647" s="185" t="s">
        <v>1886</v>
      </c>
      <c r="E1647" s="164" t="s">
        <v>1307</v>
      </c>
      <c r="F1647" s="164"/>
      <c r="G1647" s="186" t="s">
        <v>771</v>
      </c>
      <c r="H1647" s="189">
        <v>1</v>
      </c>
      <c r="I1647" s="188">
        <v>105.43</v>
      </c>
      <c r="J1647" s="188">
        <v>105.43</v>
      </c>
    </row>
    <row r="1648" spans="1:10" x14ac:dyDescent="0.25">
      <c r="A1648" s="196"/>
      <c r="B1648" s="196"/>
      <c r="C1648" s="196"/>
      <c r="D1648" s="196"/>
      <c r="E1648" s="196" t="s">
        <v>1309</v>
      </c>
      <c r="F1648" s="197">
        <v>3.22</v>
      </c>
      <c r="G1648" s="196" t="s">
        <v>1310</v>
      </c>
      <c r="H1648" s="197">
        <v>3.68</v>
      </c>
      <c r="I1648" s="196" t="s">
        <v>1311</v>
      </c>
      <c r="J1648" s="197">
        <v>6.9</v>
      </c>
    </row>
    <row r="1649" spans="1:10" x14ac:dyDescent="0.25">
      <c r="A1649" s="196"/>
      <c r="B1649" s="196"/>
      <c r="C1649" s="196"/>
      <c r="D1649" s="196"/>
      <c r="E1649" s="196" t="s">
        <v>1312</v>
      </c>
      <c r="F1649" s="197">
        <v>23.45</v>
      </c>
      <c r="G1649" s="196"/>
      <c r="H1649" s="165" t="s">
        <v>1313</v>
      </c>
      <c r="I1649" s="165"/>
      <c r="J1649" s="197">
        <v>137.87</v>
      </c>
    </row>
    <row r="1650" spans="1:10" ht="14.4" thickBot="1" x14ac:dyDescent="0.3">
      <c r="A1650" s="191"/>
      <c r="B1650" s="191"/>
      <c r="C1650" s="191"/>
      <c r="D1650" s="191"/>
      <c r="E1650" s="191"/>
      <c r="F1650" s="191"/>
      <c r="G1650" s="191" t="s">
        <v>1314</v>
      </c>
      <c r="H1650" s="193" t="s">
        <v>2071</v>
      </c>
      <c r="I1650" s="191" t="s">
        <v>1316</v>
      </c>
      <c r="J1650" s="192">
        <v>1378.7</v>
      </c>
    </row>
    <row r="1651" spans="1:10" ht="14.4" thickTop="1" x14ac:dyDescent="0.25">
      <c r="A1651" s="179"/>
      <c r="B1651" s="179"/>
      <c r="C1651" s="179"/>
      <c r="D1651" s="179"/>
      <c r="E1651" s="179"/>
      <c r="F1651" s="179"/>
      <c r="G1651" s="179"/>
      <c r="H1651" s="179"/>
      <c r="I1651" s="179"/>
      <c r="J1651" s="179"/>
    </row>
    <row r="1652" spans="1:10" x14ac:dyDescent="0.25">
      <c r="A1652" s="168" t="s">
        <v>522</v>
      </c>
      <c r="B1652" s="170" t="s">
        <v>3</v>
      </c>
      <c r="C1652" s="168" t="s">
        <v>4</v>
      </c>
      <c r="D1652" s="168" t="s">
        <v>5</v>
      </c>
      <c r="E1652" s="161" t="s">
        <v>1291</v>
      </c>
      <c r="F1652" s="161"/>
      <c r="G1652" s="169" t="s">
        <v>6</v>
      </c>
      <c r="H1652" s="170" t="s">
        <v>7</v>
      </c>
      <c r="I1652" s="170" t="s">
        <v>8</v>
      </c>
      <c r="J1652" s="170" t="s">
        <v>10</v>
      </c>
    </row>
    <row r="1653" spans="1:10" ht="26.4" x14ac:dyDescent="0.25">
      <c r="A1653" s="174" t="s">
        <v>1292</v>
      </c>
      <c r="B1653" s="176" t="s">
        <v>523</v>
      </c>
      <c r="C1653" s="174" t="s">
        <v>36</v>
      </c>
      <c r="D1653" s="174" t="s">
        <v>524</v>
      </c>
      <c r="E1653" s="162" t="s">
        <v>1976</v>
      </c>
      <c r="F1653" s="162"/>
      <c r="G1653" s="175" t="s">
        <v>38</v>
      </c>
      <c r="H1653" s="178">
        <v>1</v>
      </c>
      <c r="I1653" s="177">
        <v>373.72</v>
      </c>
      <c r="J1653" s="177">
        <v>373.72</v>
      </c>
    </row>
    <row r="1654" spans="1:10" ht="26.4" x14ac:dyDescent="0.25">
      <c r="A1654" s="180" t="s">
        <v>1294</v>
      </c>
      <c r="B1654" s="182" t="s">
        <v>1301</v>
      </c>
      <c r="C1654" s="180" t="s">
        <v>36</v>
      </c>
      <c r="D1654" s="180" t="s">
        <v>1302</v>
      </c>
      <c r="E1654" s="163" t="s">
        <v>1297</v>
      </c>
      <c r="F1654" s="163"/>
      <c r="G1654" s="181" t="s">
        <v>1298</v>
      </c>
      <c r="H1654" s="184">
        <v>0.43312859999999997</v>
      </c>
      <c r="I1654" s="183">
        <v>24.25</v>
      </c>
      <c r="J1654" s="183">
        <v>10.5</v>
      </c>
    </row>
    <row r="1655" spans="1:10" ht="26.4" x14ac:dyDescent="0.25">
      <c r="A1655" s="180" t="s">
        <v>1294</v>
      </c>
      <c r="B1655" s="182" t="s">
        <v>1355</v>
      </c>
      <c r="C1655" s="180" t="s">
        <v>36</v>
      </c>
      <c r="D1655" s="180" t="s">
        <v>1356</v>
      </c>
      <c r="E1655" s="163" t="s">
        <v>1297</v>
      </c>
      <c r="F1655" s="163"/>
      <c r="G1655" s="181" t="s">
        <v>1298</v>
      </c>
      <c r="H1655" s="184">
        <v>1.128414</v>
      </c>
      <c r="I1655" s="183">
        <v>29.46</v>
      </c>
      <c r="J1655" s="183">
        <v>33.24</v>
      </c>
    </row>
    <row r="1656" spans="1:10" ht="26.4" x14ac:dyDescent="0.25">
      <c r="A1656" s="185" t="s">
        <v>1303</v>
      </c>
      <c r="B1656" s="187" t="s">
        <v>2072</v>
      </c>
      <c r="C1656" s="185" t="s">
        <v>36</v>
      </c>
      <c r="D1656" s="185" t="s">
        <v>2073</v>
      </c>
      <c r="E1656" s="164" t="s">
        <v>1307</v>
      </c>
      <c r="F1656" s="164"/>
      <c r="G1656" s="186" t="s">
        <v>38</v>
      </c>
      <c r="H1656" s="189">
        <v>1</v>
      </c>
      <c r="I1656" s="188">
        <v>173.74</v>
      </c>
      <c r="J1656" s="188">
        <v>173.74</v>
      </c>
    </row>
    <row r="1657" spans="1:10" ht="39.6" x14ac:dyDescent="0.25">
      <c r="A1657" s="185" t="s">
        <v>1303</v>
      </c>
      <c r="B1657" s="187" t="s">
        <v>2074</v>
      </c>
      <c r="C1657" s="185" t="s">
        <v>36</v>
      </c>
      <c r="D1657" s="185" t="s">
        <v>2075</v>
      </c>
      <c r="E1657" s="164" t="s">
        <v>1307</v>
      </c>
      <c r="F1657" s="164"/>
      <c r="G1657" s="186" t="s">
        <v>38</v>
      </c>
      <c r="H1657" s="189">
        <v>6</v>
      </c>
      <c r="I1657" s="188">
        <v>26.04</v>
      </c>
      <c r="J1657" s="188">
        <v>156.24</v>
      </c>
    </row>
    <row r="1658" spans="1:10" x14ac:dyDescent="0.25">
      <c r="A1658" s="196"/>
      <c r="B1658" s="196"/>
      <c r="C1658" s="196"/>
      <c r="D1658" s="196"/>
      <c r="E1658" s="196" t="s">
        <v>1309</v>
      </c>
      <c r="F1658" s="197">
        <v>15.6</v>
      </c>
      <c r="G1658" s="196" t="s">
        <v>1310</v>
      </c>
      <c r="H1658" s="197">
        <v>17.760000000000002</v>
      </c>
      <c r="I1658" s="196" t="s">
        <v>1311</v>
      </c>
      <c r="J1658" s="197">
        <v>33.36</v>
      </c>
    </row>
    <row r="1659" spans="1:10" x14ac:dyDescent="0.25">
      <c r="A1659" s="196"/>
      <c r="B1659" s="196"/>
      <c r="C1659" s="196"/>
      <c r="D1659" s="196"/>
      <c r="E1659" s="196" t="s">
        <v>1312</v>
      </c>
      <c r="F1659" s="197">
        <v>76.61</v>
      </c>
      <c r="G1659" s="196"/>
      <c r="H1659" s="165" t="s">
        <v>1313</v>
      </c>
      <c r="I1659" s="165"/>
      <c r="J1659" s="197">
        <v>450.33</v>
      </c>
    </row>
    <row r="1660" spans="1:10" ht="14.4" thickBot="1" x14ac:dyDescent="0.3">
      <c r="A1660" s="191"/>
      <c r="B1660" s="191"/>
      <c r="C1660" s="191"/>
      <c r="D1660" s="191"/>
      <c r="E1660" s="191"/>
      <c r="F1660" s="191"/>
      <c r="G1660" s="191" t="s">
        <v>1314</v>
      </c>
      <c r="H1660" s="193" t="s">
        <v>2055</v>
      </c>
      <c r="I1660" s="191" t="s">
        <v>1316</v>
      </c>
      <c r="J1660" s="192">
        <v>2251.65</v>
      </c>
    </row>
    <row r="1661" spans="1:10" ht="14.4" thickTop="1" x14ac:dyDescent="0.25">
      <c r="A1661" s="179"/>
      <c r="B1661" s="179"/>
      <c r="C1661" s="179"/>
      <c r="D1661" s="179"/>
      <c r="E1661" s="179"/>
      <c r="F1661" s="179"/>
      <c r="G1661" s="179"/>
      <c r="H1661" s="179"/>
      <c r="I1661" s="179"/>
      <c r="J1661" s="179"/>
    </row>
    <row r="1662" spans="1:10" x14ac:dyDescent="0.25">
      <c r="A1662" s="168" t="s">
        <v>525</v>
      </c>
      <c r="B1662" s="170" t="s">
        <v>3</v>
      </c>
      <c r="C1662" s="168" t="s">
        <v>4</v>
      </c>
      <c r="D1662" s="168" t="s">
        <v>5</v>
      </c>
      <c r="E1662" s="161" t="s">
        <v>1291</v>
      </c>
      <c r="F1662" s="161"/>
      <c r="G1662" s="169" t="s">
        <v>6</v>
      </c>
      <c r="H1662" s="170" t="s">
        <v>7</v>
      </c>
      <c r="I1662" s="170" t="s">
        <v>8</v>
      </c>
      <c r="J1662" s="170" t="s">
        <v>10</v>
      </c>
    </row>
    <row r="1663" spans="1:10" ht="26.4" x14ac:dyDescent="0.25">
      <c r="A1663" s="174" t="s">
        <v>1292</v>
      </c>
      <c r="B1663" s="176" t="s">
        <v>526</v>
      </c>
      <c r="C1663" s="174" t="s">
        <v>20</v>
      </c>
      <c r="D1663" s="174" t="s">
        <v>527</v>
      </c>
      <c r="E1663" s="162" t="s">
        <v>1293</v>
      </c>
      <c r="F1663" s="162"/>
      <c r="G1663" s="175" t="s">
        <v>38</v>
      </c>
      <c r="H1663" s="178">
        <v>1</v>
      </c>
      <c r="I1663" s="177">
        <v>166.84</v>
      </c>
      <c r="J1663" s="177">
        <v>166.84</v>
      </c>
    </row>
    <row r="1664" spans="1:10" ht="26.4" x14ac:dyDescent="0.25">
      <c r="A1664" s="180" t="s">
        <v>1294</v>
      </c>
      <c r="B1664" s="182" t="s">
        <v>1510</v>
      </c>
      <c r="C1664" s="180" t="s">
        <v>36</v>
      </c>
      <c r="D1664" s="180" t="s">
        <v>1511</v>
      </c>
      <c r="E1664" s="163" t="s">
        <v>1297</v>
      </c>
      <c r="F1664" s="163"/>
      <c r="G1664" s="181" t="s">
        <v>1298</v>
      </c>
      <c r="H1664" s="184">
        <v>0.8</v>
      </c>
      <c r="I1664" s="183">
        <v>29.98</v>
      </c>
      <c r="J1664" s="183">
        <v>23.98</v>
      </c>
    </row>
    <row r="1665" spans="1:10" ht="26.4" x14ac:dyDescent="0.25">
      <c r="A1665" s="180" t="s">
        <v>1294</v>
      </c>
      <c r="B1665" s="182" t="s">
        <v>1301</v>
      </c>
      <c r="C1665" s="180" t="s">
        <v>36</v>
      </c>
      <c r="D1665" s="180" t="s">
        <v>1302</v>
      </c>
      <c r="E1665" s="163" t="s">
        <v>1297</v>
      </c>
      <c r="F1665" s="163"/>
      <c r="G1665" s="181" t="s">
        <v>1298</v>
      </c>
      <c r="H1665" s="184">
        <v>0.8</v>
      </c>
      <c r="I1665" s="183">
        <v>24.25</v>
      </c>
      <c r="J1665" s="183">
        <v>19.399999999999999</v>
      </c>
    </row>
    <row r="1666" spans="1:10" x14ac:dyDescent="0.25">
      <c r="A1666" s="185" t="s">
        <v>1303</v>
      </c>
      <c r="B1666" s="187" t="s">
        <v>2076</v>
      </c>
      <c r="C1666" s="185" t="s">
        <v>2017</v>
      </c>
      <c r="D1666" s="185" t="s">
        <v>2077</v>
      </c>
      <c r="E1666" s="164" t="s">
        <v>1307</v>
      </c>
      <c r="F1666" s="164"/>
      <c r="G1666" s="186" t="s">
        <v>38</v>
      </c>
      <c r="H1666" s="189">
        <v>1</v>
      </c>
      <c r="I1666" s="188">
        <v>123.46</v>
      </c>
      <c r="J1666" s="188">
        <v>123.46</v>
      </c>
    </row>
    <row r="1667" spans="1:10" x14ac:dyDescent="0.25">
      <c r="A1667" s="196"/>
      <c r="B1667" s="196"/>
      <c r="C1667" s="196"/>
      <c r="D1667" s="196"/>
      <c r="E1667" s="196" t="s">
        <v>1309</v>
      </c>
      <c r="F1667" s="197">
        <v>15.07</v>
      </c>
      <c r="G1667" s="196" t="s">
        <v>1310</v>
      </c>
      <c r="H1667" s="197">
        <v>17.170000000000002</v>
      </c>
      <c r="I1667" s="196" t="s">
        <v>1311</v>
      </c>
      <c r="J1667" s="197">
        <v>32.24</v>
      </c>
    </row>
    <row r="1668" spans="1:10" x14ac:dyDescent="0.25">
      <c r="A1668" s="196"/>
      <c r="B1668" s="196"/>
      <c r="C1668" s="196"/>
      <c r="D1668" s="196"/>
      <c r="E1668" s="196" t="s">
        <v>1312</v>
      </c>
      <c r="F1668" s="197">
        <v>34.200000000000003</v>
      </c>
      <c r="G1668" s="196"/>
      <c r="H1668" s="165" t="s">
        <v>1313</v>
      </c>
      <c r="I1668" s="165"/>
      <c r="J1668" s="197">
        <v>201.04</v>
      </c>
    </row>
    <row r="1669" spans="1:10" ht="14.4" thickBot="1" x14ac:dyDescent="0.3">
      <c r="A1669" s="191"/>
      <c r="B1669" s="191"/>
      <c r="C1669" s="191"/>
      <c r="D1669" s="191"/>
      <c r="E1669" s="191"/>
      <c r="F1669" s="191"/>
      <c r="G1669" s="191" t="s">
        <v>1314</v>
      </c>
      <c r="H1669" s="193" t="s">
        <v>1375</v>
      </c>
      <c r="I1669" s="191" t="s">
        <v>1316</v>
      </c>
      <c r="J1669" s="192">
        <v>201.04</v>
      </c>
    </row>
    <row r="1670" spans="1:10" ht="14.4" thickTop="1" x14ac:dyDescent="0.25">
      <c r="A1670" s="179"/>
      <c r="B1670" s="179"/>
      <c r="C1670" s="179"/>
      <c r="D1670" s="179"/>
      <c r="E1670" s="179"/>
      <c r="F1670" s="179"/>
      <c r="G1670" s="179"/>
      <c r="H1670" s="179"/>
      <c r="I1670" s="179"/>
      <c r="J1670" s="179"/>
    </row>
    <row r="1671" spans="1:10" x14ac:dyDescent="0.25">
      <c r="A1671" s="168" t="s">
        <v>528</v>
      </c>
      <c r="B1671" s="170" t="s">
        <v>3</v>
      </c>
      <c r="C1671" s="168" t="s">
        <v>4</v>
      </c>
      <c r="D1671" s="168" t="s">
        <v>5</v>
      </c>
      <c r="E1671" s="161" t="s">
        <v>1291</v>
      </c>
      <c r="F1671" s="161"/>
      <c r="G1671" s="169" t="s">
        <v>6</v>
      </c>
      <c r="H1671" s="170" t="s">
        <v>7</v>
      </c>
      <c r="I1671" s="170" t="s">
        <v>8</v>
      </c>
      <c r="J1671" s="170" t="s">
        <v>10</v>
      </c>
    </row>
    <row r="1672" spans="1:10" ht="26.4" x14ac:dyDescent="0.25">
      <c r="A1672" s="174" t="s">
        <v>1292</v>
      </c>
      <c r="B1672" s="176" t="s">
        <v>529</v>
      </c>
      <c r="C1672" s="174" t="s">
        <v>36</v>
      </c>
      <c r="D1672" s="174" t="s">
        <v>530</v>
      </c>
      <c r="E1672" s="162" t="s">
        <v>1976</v>
      </c>
      <c r="F1672" s="162"/>
      <c r="G1672" s="175" t="s">
        <v>38</v>
      </c>
      <c r="H1672" s="178">
        <v>1</v>
      </c>
      <c r="I1672" s="177">
        <v>1068.8499999999999</v>
      </c>
      <c r="J1672" s="177">
        <v>1068.8499999999999</v>
      </c>
    </row>
    <row r="1673" spans="1:10" ht="26.4" x14ac:dyDescent="0.25">
      <c r="A1673" s="180" t="s">
        <v>1294</v>
      </c>
      <c r="B1673" s="182" t="s">
        <v>1355</v>
      </c>
      <c r="C1673" s="180" t="s">
        <v>36</v>
      </c>
      <c r="D1673" s="180" t="s">
        <v>1356</v>
      </c>
      <c r="E1673" s="163" t="s">
        <v>1297</v>
      </c>
      <c r="F1673" s="163"/>
      <c r="G1673" s="181" t="s">
        <v>1298</v>
      </c>
      <c r="H1673" s="184">
        <v>1.5045519999999999</v>
      </c>
      <c r="I1673" s="183">
        <v>29.46</v>
      </c>
      <c r="J1673" s="183">
        <v>44.32</v>
      </c>
    </row>
    <row r="1674" spans="1:10" ht="26.4" x14ac:dyDescent="0.25">
      <c r="A1674" s="180" t="s">
        <v>1294</v>
      </c>
      <c r="B1674" s="182" t="s">
        <v>1301</v>
      </c>
      <c r="C1674" s="180" t="s">
        <v>36</v>
      </c>
      <c r="D1674" s="180" t="s">
        <v>1302</v>
      </c>
      <c r="E1674" s="163" t="s">
        <v>1297</v>
      </c>
      <c r="F1674" s="163"/>
      <c r="G1674" s="181" t="s">
        <v>1298</v>
      </c>
      <c r="H1674" s="184">
        <v>0.57750480000000004</v>
      </c>
      <c r="I1674" s="183">
        <v>24.25</v>
      </c>
      <c r="J1674" s="183">
        <v>14</v>
      </c>
    </row>
    <row r="1675" spans="1:10" ht="39.6" x14ac:dyDescent="0.25">
      <c r="A1675" s="185" t="s">
        <v>1303</v>
      </c>
      <c r="B1675" s="187" t="s">
        <v>2074</v>
      </c>
      <c r="C1675" s="185" t="s">
        <v>36</v>
      </c>
      <c r="D1675" s="185" t="s">
        <v>2075</v>
      </c>
      <c r="E1675" s="164" t="s">
        <v>1307</v>
      </c>
      <c r="F1675" s="164"/>
      <c r="G1675" s="186" t="s">
        <v>38</v>
      </c>
      <c r="H1675" s="189">
        <v>8</v>
      </c>
      <c r="I1675" s="188">
        <v>26.04</v>
      </c>
      <c r="J1675" s="188">
        <v>208.32</v>
      </c>
    </row>
    <row r="1676" spans="1:10" ht="26.4" x14ac:dyDescent="0.25">
      <c r="A1676" s="185" t="s">
        <v>1303</v>
      </c>
      <c r="B1676" s="187" t="s">
        <v>2078</v>
      </c>
      <c r="C1676" s="185" t="s">
        <v>36</v>
      </c>
      <c r="D1676" s="185" t="s">
        <v>2079</v>
      </c>
      <c r="E1676" s="164" t="s">
        <v>1307</v>
      </c>
      <c r="F1676" s="164"/>
      <c r="G1676" s="186" t="s">
        <v>38</v>
      </c>
      <c r="H1676" s="189">
        <v>1</v>
      </c>
      <c r="I1676" s="188">
        <v>802.21</v>
      </c>
      <c r="J1676" s="188">
        <v>802.21</v>
      </c>
    </row>
    <row r="1677" spans="1:10" x14ac:dyDescent="0.25">
      <c r="A1677" s="196"/>
      <c r="B1677" s="196"/>
      <c r="C1677" s="196"/>
      <c r="D1677" s="196"/>
      <c r="E1677" s="196" t="s">
        <v>1309</v>
      </c>
      <c r="F1677" s="197">
        <v>20.8</v>
      </c>
      <c r="G1677" s="196" t="s">
        <v>1310</v>
      </c>
      <c r="H1677" s="197">
        <v>23.68</v>
      </c>
      <c r="I1677" s="196" t="s">
        <v>1311</v>
      </c>
      <c r="J1677" s="197">
        <v>44.48</v>
      </c>
    </row>
    <row r="1678" spans="1:10" x14ac:dyDescent="0.25">
      <c r="A1678" s="196"/>
      <c r="B1678" s="196"/>
      <c r="C1678" s="196"/>
      <c r="D1678" s="196"/>
      <c r="E1678" s="196" t="s">
        <v>1312</v>
      </c>
      <c r="F1678" s="197">
        <v>219.11</v>
      </c>
      <c r="G1678" s="196"/>
      <c r="H1678" s="165" t="s">
        <v>1313</v>
      </c>
      <c r="I1678" s="165"/>
      <c r="J1678" s="197">
        <v>1287.96</v>
      </c>
    </row>
    <row r="1679" spans="1:10" ht="14.4" thickBot="1" x14ac:dyDescent="0.3">
      <c r="A1679" s="191"/>
      <c r="B1679" s="191"/>
      <c r="C1679" s="191"/>
      <c r="D1679" s="191"/>
      <c r="E1679" s="191"/>
      <c r="F1679" s="191"/>
      <c r="G1679" s="191" t="s">
        <v>1314</v>
      </c>
      <c r="H1679" s="193" t="s">
        <v>1375</v>
      </c>
      <c r="I1679" s="191" t="s">
        <v>1316</v>
      </c>
      <c r="J1679" s="192">
        <v>1287.96</v>
      </c>
    </row>
    <row r="1680" spans="1:10" ht="14.4" thickTop="1" x14ac:dyDescent="0.25">
      <c r="A1680" s="179"/>
      <c r="B1680" s="179"/>
      <c r="C1680" s="179"/>
      <c r="D1680" s="179"/>
      <c r="E1680" s="179"/>
      <c r="F1680" s="179"/>
      <c r="G1680" s="179"/>
      <c r="H1680" s="179"/>
      <c r="I1680" s="179"/>
      <c r="J1680" s="179"/>
    </row>
    <row r="1681" spans="1:10" x14ac:dyDescent="0.25">
      <c r="A1681" s="168" t="s">
        <v>531</v>
      </c>
      <c r="B1681" s="170" t="s">
        <v>3</v>
      </c>
      <c r="C1681" s="168" t="s">
        <v>4</v>
      </c>
      <c r="D1681" s="168" t="s">
        <v>5</v>
      </c>
      <c r="E1681" s="161" t="s">
        <v>1291</v>
      </c>
      <c r="F1681" s="161"/>
      <c r="G1681" s="169" t="s">
        <v>6</v>
      </c>
      <c r="H1681" s="170" t="s">
        <v>7</v>
      </c>
      <c r="I1681" s="170" t="s">
        <v>8</v>
      </c>
      <c r="J1681" s="170" t="s">
        <v>10</v>
      </c>
    </row>
    <row r="1682" spans="1:10" x14ac:dyDescent="0.25">
      <c r="A1682" s="174" t="s">
        <v>1292</v>
      </c>
      <c r="B1682" s="176" t="s">
        <v>532</v>
      </c>
      <c r="C1682" s="174" t="s">
        <v>20</v>
      </c>
      <c r="D1682" s="174" t="s">
        <v>533</v>
      </c>
      <c r="E1682" s="162" t="s">
        <v>1293</v>
      </c>
      <c r="F1682" s="162"/>
      <c r="G1682" s="175" t="s">
        <v>38</v>
      </c>
      <c r="H1682" s="178">
        <v>1</v>
      </c>
      <c r="I1682" s="177">
        <v>116.67</v>
      </c>
      <c r="J1682" s="177">
        <v>116.67</v>
      </c>
    </row>
    <row r="1683" spans="1:10" ht="26.4" x14ac:dyDescent="0.25">
      <c r="A1683" s="180" t="s">
        <v>1294</v>
      </c>
      <c r="B1683" s="182" t="s">
        <v>1353</v>
      </c>
      <c r="C1683" s="180" t="s">
        <v>36</v>
      </c>
      <c r="D1683" s="180" t="s">
        <v>1354</v>
      </c>
      <c r="E1683" s="163" t="s">
        <v>1297</v>
      </c>
      <c r="F1683" s="163"/>
      <c r="G1683" s="181" t="s">
        <v>1298</v>
      </c>
      <c r="H1683" s="184">
        <v>0.86399999999999999</v>
      </c>
      <c r="I1683" s="183">
        <v>24.83</v>
      </c>
      <c r="J1683" s="183">
        <v>21.45</v>
      </c>
    </row>
    <row r="1684" spans="1:10" ht="26.4" x14ac:dyDescent="0.25">
      <c r="A1684" s="180" t="s">
        <v>1294</v>
      </c>
      <c r="B1684" s="182" t="s">
        <v>1355</v>
      </c>
      <c r="C1684" s="180" t="s">
        <v>36</v>
      </c>
      <c r="D1684" s="180" t="s">
        <v>1356</v>
      </c>
      <c r="E1684" s="163" t="s">
        <v>1297</v>
      </c>
      <c r="F1684" s="163"/>
      <c r="G1684" s="181" t="s">
        <v>1298</v>
      </c>
      <c r="H1684" s="184">
        <v>0.86399999999999999</v>
      </c>
      <c r="I1684" s="183">
        <v>29.46</v>
      </c>
      <c r="J1684" s="183">
        <v>25.45</v>
      </c>
    </row>
    <row r="1685" spans="1:10" x14ac:dyDescent="0.25">
      <c r="A1685" s="185" t="s">
        <v>1303</v>
      </c>
      <c r="B1685" s="187" t="s">
        <v>2080</v>
      </c>
      <c r="C1685" s="185" t="s">
        <v>36</v>
      </c>
      <c r="D1685" s="185" t="s">
        <v>2081</v>
      </c>
      <c r="E1685" s="164" t="s">
        <v>1307</v>
      </c>
      <c r="F1685" s="164"/>
      <c r="G1685" s="186" t="s">
        <v>38</v>
      </c>
      <c r="H1685" s="189">
        <v>1</v>
      </c>
      <c r="I1685" s="188">
        <v>54.23</v>
      </c>
      <c r="J1685" s="188">
        <v>54.23</v>
      </c>
    </row>
    <row r="1686" spans="1:10" ht="26.4" x14ac:dyDescent="0.25">
      <c r="A1686" s="185" t="s">
        <v>1303</v>
      </c>
      <c r="B1686" s="187" t="s">
        <v>2082</v>
      </c>
      <c r="C1686" s="185" t="s">
        <v>36</v>
      </c>
      <c r="D1686" s="185" t="s">
        <v>2083</v>
      </c>
      <c r="E1686" s="164" t="s">
        <v>1307</v>
      </c>
      <c r="F1686" s="164"/>
      <c r="G1686" s="186" t="s">
        <v>38</v>
      </c>
      <c r="H1686" s="189">
        <v>1</v>
      </c>
      <c r="I1686" s="188">
        <v>9.4600000000000009</v>
      </c>
      <c r="J1686" s="188">
        <v>9.4600000000000009</v>
      </c>
    </row>
    <row r="1687" spans="1:10" x14ac:dyDescent="0.25">
      <c r="A1687" s="185" t="s">
        <v>1303</v>
      </c>
      <c r="B1687" s="187" t="s">
        <v>2084</v>
      </c>
      <c r="C1687" s="185" t="s">
        <v>1590</v>
      </c>
      <c r="D1687" s="185" t="s">
        <v>2085</v>
      </c>
      <c r="E1687" s="164" t="s">
        <v>1307</v>
      </c>
      <c r="F1687" s="164"/>
      <c r="G1687" s="186" t="s">
        <v>38</v>
      </c>
      <c r="H1687" s="189">
        <v>0.2</v>
      </c>
      <c r="I1687" s="188">
        <v>26.59</v>
      </c>
      <c r="J1687" s="188">
        <v>5.31</v>
      </c>
    </row>
    <row r="1688" spans="1:10" x14ac:dyDescent="0.25">
      <c r="A1688" s="185" t="s">
        <v>1303</v>
      </c>
      <c r="B1688" s="187" t="s">
        <v>2086</v>
      </c>
      <c r="C1688" s="185" t="s">
        <v>1590</v>
      </c>
      <c r="D1688" s="185" t="s">
        <v>2087</v>
      </c>
      <c r="E1688" s="164" t="s">
        <v>1307</v>
      </c>
      <c r="F1688" s="164"/>
      <c r="G1688" s="186" t="s">
        <v>38</v>
      </c>
      <c r="H1688" s="189">
        <v>0.1</v>
      </c>
      <c r="I1688" s="188">
        <v>7.73</v>
      </c>
      <c r="J1688" s="188">
        <v>0.77</v>
      </c>
    </row>
    <row r="1689" spans="1:10" x14ac:dyDescent="0.25">
      <c r="A1689" s="196"/>
      <c r="B1689" s="196"/>
      <c r="C1689" s="196"/>
      <c r="D1689" s="196"/>
      <c r="E1689" s="196" t="s">
        <v>1309</v>
      </c>
      <c r="F1689" s="197">
        <v>16.649999999999999</v>
      </c>
      <c r="G1689" s="196" t="s">
        <v>1310</v>
      </c>
      <c r="H1689" s="197">
        <v>18.97</v>
      </c>
      <c r="I1689" s="196" t="s">
        <v>1311</v>
      </c>
      <c r="J1689" s="197">
        <v>35.619999999999997</v>
      </c>
    </row>
    <row r="1690" spans="1:10" x14ac:dyDescent="0.25">
      <c r="A1690" s="196"/>
      <c r="B1690" s="196"/>
      <c r="C1690" s="196"/>
      <c r="D1690" s="196"/>
      <c r="E1690" s="196" t="s">
        <v>1312</v>
      </c>
      <c r="F1690" s="197">
        <v>23.91</v>
      </c>
      <c r="G1690" s="196"/>
      <c r="H1690" s="165" t="s">
        <v>1313</v>
      </c>
      <c r="I1690" s="165"/>
      <c r="J1690" s="197">
        <v>140.58000000000001</v>
      </c>
    </row>
    <row r="1691" spans="1:10" ht="14.4" thickBot="1" x14ac:dyDescent="0.3">
      <c r="A1691" s="191"/>
      <c r="B1691" s="191"/>
      <c r="C1691" s="191"/>
      <c r="D1691" s="191"/>
      <c r="E1691" s="191"/>
      <c r="F1691" s="191"/>
      <c r="G1691" s="191" t="s">
        <v>1314</v>
      </c>
      <c r="H1691" s="193" t="s">
        <v>2088</v>
      </c>
      <c r="I1691" s="191" t="s">
        <v>1316</v>
      </c>
      <c r="J1691" s="192">
        <v>2952.18</v>
      </c>
    </row>
    <row r="1692" spans="1:10" ht="14.4" thickTop="1" x14ac:dyDescent="0.25">
      <c r="A1692" s="179"/>
      <c r="B1692" s="179"/>
      <c r="C1692" s="179"/>
      <c r="D1692" s="179"/>
      <c r="E1692" s="179"/>
      <c r="F1692" s="179"/>
      <c r="G1692" s="179"/>
      <c r="H1692" s="179"/>
      <c r="I1692" s="179"/>
      <c r="J1692" s="179"/>
    </row>
    <row r="1693" spans="1:10" x14ac:dyDescent="0.25">
      <c r="A1693" s="168" t="s">
        <v>534</v>
      </c>
      <c r="B1693" s="170" t="s">
        <v>3</v>
      </c>
      <c r="C1693" s="168" t="s">
        <v>4</v>
      </c>
      <c r="D1693" s="168" t="s">
        <v>5</v>
      </c>
      <c r="E1693" s="161" t="s">
        <v>1291</v>
      </c>
      <c r="F1693" s="161"/>
      <c r="G1693" s="169" t="s">
        <v>6</v>
      </c>
      <c r="H1693" s="170" t="s">
        <v>7</v>
      </c>
      <c r="I1693" s="170" t="s">
        <v>8</v>
      </c>
      <c r="J1693" s="170" t="s">
        <v>10</v>
      </c>
    </row>
    <row r="1694" spans="1:10" ht="39.6" x14ac:dyDescent="0.25">
      <c r="A1694" s="174" t="s">
        <v>1292</v>
      </c>
      <c r="B1694" s="176" t="s">
        <v>535</v>
      </c>
      <c r="C1694" s="174" t="s">
        <v>20</v>
      </c>
      <c r="D1694" s="174" t="s">
        <v>536</v>
      </c>
      <c r="E1694" s="162" t="s">
        <v>1293</v>
      </c>
      <c r="F1694" s="162"/>
      <c r="G1694" s="175" t="s">
        <v>38</v>
      </c>
      <c r="H1694" s="178">
        <v>1</v>
      </c>
      <c r="I1694" s="177">
        <v>523.28</v>
      </c>
      <c r="J1694" s="177">
        <v>523.28</v>
      </c>
    </row>
    <row r="1695" spans="1:10" ht="26.4" x14ac:dyDescent="0.25">
      <c r="A1695" s="180" t="s">
        <v>1294</v>
      </c>
      <c r="B1695" s="182" t="s">
        <v>1299</v>
      </c>
      <c r="C1695" s="180" t="s">
        <v>36</v>
      </c>
      <c r="D1695" s="180" t="s">
        <v>1300</v>
      </c>
      <c r="E1695" s="163" t="s">
        <v>1297</v>
      </c>
      <c r="F1695" s="163"/>
      <c r="G1695" s="181" t="s">
        <v>1298</v>
      </c>
      <c r="H1695" s="184">
        <v>0.5</v>
      </c>
      <c r="I1695" s="183">
        <v>30.42</v>
      </c>
      <c r="J1695" s="183">
        <v>15.21</v>
      </c>
    </row>
    <row r="1696" spans="1:10" ht="26.4" x14ac:dyDescent="0.25">
      <c r="A1696" s="180" t="s">
        <v>1294</v>
      </c>
      <c r="B1696" s="182" t="s">
        <v>1301</v>
      </c>
      <c r="C1696" s="180" t="s">
        <v>36</v>
      </c>
      <c r="D1696" s="180" t="s">
        <v>1302</v>
      </c>
      <c r="E1696" s="163" t="s">
        <v>1297</v>
      </c>
      <c r="F1696" s="163"/>
      <c r="G1696" s="181" t="s">
        <v>1298</v>
      </c>
      <c r="H1696" s="184">
        <v>0.5</v>
      </c>
      <c r="I1696" s="183">
        <v>24.25</v>
      </c>
      <c r="J1696" s="183">
        <v>12.12</v>
      </c>
    </row>
    <row r="1697" spans="1:10" ht="26.4" x14ac:dyDescent="0.25">
      <c r="A1697" s="185" t="s">
        <v>1303</v>
      </c>
      <c r="B1697" s="187" t="s">
        <v>2089</v>
      </c>
      <c r="C1697" s="185" t="s">
        <v>1849</v>
      </c>
      <c r="D1697" s="185" t="s">
        <v>2090</v>
      </c>
      <c r="E1697" s="164" t="s">
        <v>1307</v>
      </c>
      <c r="F1697" s="164"/>
      <c r="G1697" s="186" t="s">
        <v>38</v>
      </c>
      <c r="H1697" s="189">
        <v>1</v>
      </c>
      <c r="I1697" s="188">
        <v>495.95</v>
      </c>
      <c r="J1697" s="188">
        <v>495.95</v>
      </c>
    </row>
    <row r="1698" spans="1:10" x14ac:dyDescent="0.25">
      <c r="A1698" s="196"/>
      <c r="B1698" s="196"/>
      <c r="C1698" s="196"/>
      <c r="D1698" s="196"/>
      <c r="E1698" s="196" t="s">
        <v>1309</v>
      </c>
      <c r="F1698" s="197">
        <v>9.5</v>
      </c>
      <c r="G1698" s="196" t="s">
        <v>1310</v>
      </c>
      <c r="H1698" s="197">
        <v>10.83</v>
      </c>
      <c r="I1698" s="196" t="s">
        <v>1311</v>
      </c>
      <c r="J1698" s="197">
        <v>20.329999999999998</v>
      </c>
    </row>
    <row r="1699" spans="1:10" x14ac:dyDescent="0.25">
      <c r="A1699" s="196"/>
      <c r="B1699" s="196"/>
      <c r="C1699" s="196"/>
      <c r="D1699" s="196"/>
      <c r="E1699" s="196" t="s">
        <v>1312</v>
      </c>
      <c r="F1699" s="197">
        <v>107.27</v>
      </c>
      <c r="G1699" s="196"/>
      <c r="H1699" s="165" t="s">
        <v>1313</v>
      </c>
      <c r="I1699" s="165"/>
      <c r="J1699" s="197">
        <v>630.54999999999995</v>
      </c>
    </row>
    <row r="1700" spans="1:10" ht="14.4" thickBot="1" x14ac:dyDescent="0.3">
      <c r="A1700" s="191"/>
      <c r="B1700" s="191"/>
      <c r="C1700" s="191"/>
      <c r="D1700" s="191"/>
      <c r="E1700" s="191"/>
      <c r="F1700" s="191"/>
      <c r="G1700" s="191" t="s">
        <v>1314</v>
      </c>
      <c r="H1700" s="193" t="s">
        <v>1436</v>
      </c>
      <c r="I1700" s="191" t="s">
        <v>1316</v>
      </c>
      <c r="J1700" s="192">
        <v>3783.3</v>
      </c>
    </row>
    <row r="1701" spans="1:10" ht="14.4" thickTop="1" x14ac:dyDescent="0.25">
      <c r="A1701" s="179"/>
      <c r="B1701" s="179"/>
      <c r="C1701" s="179"/>
      <c r="D1701" s="179"/>
      <c r="E1701" s="179"/>
      <c r="F1701" s="179"/>
      <c r="G1701" s="179"/>
      <c r="H1701" s="179"/>
      <c r="I1701" s="179"/>
      <c r="J1701" s="179"/>
    </row>
    <row r="1702" spans="1:10" x14ac:dyDescent="0.25">
      <c r="A1702" s="171" t="s">
        <v>537</v>
      </c>
      <c r="B1702" s="171"/>
      <c r="C1702" s="171"/>
      <c r="D1702" s="171" t="s">
        <v>538</v>
      </c>
      <c r="E1702" s="171"/>
      <c r="F1702" s="160"/>
      <c r="G1702" s="160"/>
      <c r="H1702" s="172"/>
      <c r="I1702" s="171"/>
      <c r="J1702" s="173">
        <v>181521.77</v>
      </c>
    </row>
    <row r="1703" spans="1:10" x14ac:dyDescent="0.25">
      <c r="A1703" s="171" t="s">
        <v>539</v>
      </c>
      <c r="B1703" s="171"/>
      <c r="C1703" s="171"/>
      <c r="D1703" s="171" t="s">
        <v>540</v>
      </c>
      <c r="E1703" s="171"/>
      <c r="F1703" s="160"/>
      <c r="G1703" s="160"/>
      <c r="H1703" s="172"/>
      <c r="I1703" s="171"/>
      <c r="J1703" s="173">
        <v>80004.649999999994</v>
      </c>
    </row>
    <row r="1704" spans="1:10" x14ac:dyDescent="0.25">
      <c r="A1704" s="168" t="s">
        <v>541</v>
      </c>
      <c r="B1704" s="170" t="s">
        <v>3</v>
      </c>
      <c r="C1704" s="168" t="s">
        <v>4</v>
      </c>
      <c r="D1704" s="168" t="s">
        <v>5</v>
      </c>
      <c r="E1704" s="161" t="s">
        <v>1291</v>
      </c>
      <c r="F1704" s="161"/>
      <c r="G1704" s="169" t="s">
        <v>6</v>
      </c>
      <c r="H1704" s="170" t="s">
        <v>7</v>
      </c>
      <c r="I1704" s="170" t="s">
        <v>8</v>
      </c>
      <c r="J1704" s="170" t="s">
        <v>10</v>
      </c>
    </row>
    <row r="1705" spans="1:10" x14ac:dyDescent="0.25">
      <c r="A1705" s="174" t="s">
        <v>1292</v>
      </c>
      <c r="B1705" s="176" t="s">
        <v>542</v>
      </c>
      <c r="C1705" s="174" t="s">
        <v>20</v>
      </c>
      <c r="D1705" s="174" t="s">
        <v>543</v>
      </c>
      <c r="E1705" s="162" t="s">
        <v>1293</v>
      </c>
      <c r="F1705" s="162"/>
      <c r="G1705" s="175" t="s">
        <v>38</v>
      </c>
      <c r="H1705" s="178">
        <v>1</v>
      </c>
      <c r="I1705" s="177">
        <v>75.44</v>
      </c>
      <c r="J1705" s="177">
        <v>75.44</v>
      </c>
    </row>
    <row r="1706" spans="1:10" ht="26.4" x14ac:dyDescent="0.25">
      <c r="A1706" s="180" t="s">
        <v>1294</v>
      </c>
      <c r="B1706" s="182" t="s">
        <v>1353</v>
      </c>
      <c r="C1706" s="180" t="s">
        <v>36</v>
      </c>
      <c r="D1706" s="180" t="s">
        <v>1354</v>
      </c>
      <c r="E1706" s="163" t="s">
        <v>1297</v>
      </c>
      <c r="F1706" s="163"/>
      <c r="G1706" s="181" t="s">
        <v>1298</v>
      </c>
      <c r="H1706" s="184">
        <v>0.109</v>
      </c>
      <c r="I1706" s="183">
        <v>24.83</v>
      </c>
      <c r="J1706" s="183">
        <v>2.7</v>
      </c>
    </row>
    <row r="1707" spans="1:10" ht="26.4" x14ac:dyDescent="0.25">
      <c r="A1707" s="180" t="s">
        <v>1294</v>
      </c>
      <c r="B1707" s="182" t="s">
        <v>1355</v>
      </c>
      <c r="C1707" s="180" t="s">
        <v>36</v>
      </c>
      <c r="D1707" s="180" t="s">
        <v>1356</v>
      </c>
      <c r="E1707" s="163" t="s">
        <v>1297</v>
      </c>
      <c r="F1707" s="163"/>
      <c r="G1707" s="181" t="s">
        <v>1298</v>
      </c>
      <c r="H1707" s="184">
        <v>0.109</v>
      </c>
      <c r="I1707" s="183">
        <v>29.46</v>
      </c>
      <c r="J1707" s="183">
        <v>3.21</v>
      </c>
    </row>
    <row r="1708" spans="1:10" x14ac:dyDescent="0.25">
      <c r="A1708" s="185" t="s">
        <v>1303</v>
      </c>
      <c r="B1708" s="187" t="s">
        <v>2091</v>
      </c>
      <c r="C1708" s="185" t="s">
        <v>1590</v>
      </c>
      <c r="D1708" s="185" t="s">
        <v>2092</v>
      </c>
      <c r="E1708" s="164" t="s">
        <v>1307</v>
      </c>
      <c r="F1708" s="164"/>
      <c r="G1708" s="186" t="s">
        <v>38</v>
      </c>
      <c r="H1708" s="189">
        <v>1</v>
      </c>
      <c r="I1708" s="188">
        <v>20.49</v>
      </c>
      <c r="J1708" s="188">
        <v>20.49</v>
      </c>
    </row>
    <row r="1709" spans="1:10" ht="26.4" x14ac:dyDescent="0.25">
      <c r="A1709" s="185" t="s">
        <v>1303</v>
      </c>
      <c r="B1709" s="187" t="s">
        <v>2093</v>
      </c>
      <c r="C1709" s="185" t="s">
        <v>1590</v>
      </c>
      <c r="D1709" s="185" t="s">
        <v>2094</v>
      </c>
      <c r="E1709" s="164" t="s">
        <v>1307</v>
      </c>
      <c r="F1709" s="164"/>
      <c r="G1709" s="186" t="s">
        <v>38</v>
      </c>
      <c r="H1709" s="189">
        <v>1</v>
      </c>
      <c r="I1709" s="188">
        <v>49.04</v>
      </c>
      <c r="J1709" s="188">
        <v>49.04</v>
      </c>
    </row>
    <row r="1710" spans="1:10" x14ac:dyDescent="0.25">
      <c r="A1710" s="196"/>
      <c r="B1710" s="196"/>
      <c r="C1710" s="196"/>
      <c r="D1710" s="196"/>
      <c r="E1710" s="196" t="s">
        <v>1309</v>
      </c>
      <c r="F1710" s="197">
        <v>2.09</v>
      </c>
      <c r="G1710" s="196" t="s">
        <v>1310</v>
      </c>
      <c r="H1710" s="197">
        <v>2.39</v>
      </c>
      <c r="I1710" s="196" t="s">
        <v>1311</v>
      </c>
      <c r="J1710" s="197">
        <v>4.4800000000000004</v>
      </c>
    </row>
    <row r="1711" spans="1:10" x14ac:dyDescent="0.25">
      <c r="A1711" s="196"/>
      <c r="B1711" s="196"/>
      <c r="C1711" s="196"/>
      <c r="D1711" s="196"/>
      <c r="E1711" s="196" t="s">
        <v>1312</v>
      </c>
      <c r="F1711" s="197">
        <v>15.46</v>
      </c>
      <c r="G1711" s="196"/>
      <c r="H1711" s="165" t="s">
        <v>1313</v>
      </c>
      <c r="I1711" s="165"/>
      <c r="J1711" s="197">
        <v>90.9</v>
      </c>
    </row>
    <row r="1712" spans="1:10" ht="14.4" thickBot="1" x14ac:dyDescent="0.3">
      <c r="A1712" s="191"/>
      <c r="B1712" s="191"/>
      <c r="C1712" s="191"/>
      <c r="D1712" s="191"/>
      <c r="E1712" s="191"/>
      <c r="F1712" s="191"/>
      <c r="G1712" s="191" t="s">
        <v>1314</v>
      </c>
      <c r="H1712" s="193" t="s">
        <v>1375</v>
      </c>
      <c r="I1712" s="191" t="s">
        <v>1316</v>
      </c>
      <c r="J1712" s="192">
        <v>90.9</v>
      </c>
    </row>
    <row r="1713" spans="1:10" ht="14.4" thickTop="1" x14ac:dyDescent="0.25">
      <c r="A1713" s="179"/>
      <c r="B1713" s="179"/>
      <c r="C1713" s="179"/>
      <c r="D1713" s="179"/>
      <c r="E1713" s="179"/>
      <c r="F1713" s="179"/>
      <c r="G1713" s="179"/>
      <c r="H1713" s="179"/>
      <c r="I1713" s="179"/>
      <c r="J1713" s="179"/>
    </row>
    <row r="1714" spans="1:10" x14ac:dyDescent="0.25">
      <c r="A1714" s="168" t="s">
        <v>544</v>
      </c>
      <c r="B1714" s="170" t="s">
        <v>3</v>
      </c>
      <c r="C1714" s="168" t="s">
        <v>4</v>
      </c>
      <c r="D1714" s="168" t="s">
        <v>5</v>
      </c>
      <c r="E1714" s="161" t="s">
        <v>1291</v>
      </c>
      <c r="F1714" s="161"/>
      <c r="G1714" s="169" t="s">
        <v>6</v>
      </c>
      <c r="H1714" s="170" t="s">
        <v>7</v>
      </c>
      <c r="I1714" s="170" t="s">
        <v>8</v>
      </c>
      <c r="J1714" s="170" t="s">
        <v>10</v>
      </c>
    </row>
    <row r="1715" spans="1:10" ht="26.4" x14ac:dyDescent="0.25">
      <c r="A1715" s="174" t="s">
        <v>1292</v>
      </c>
      <c r="B1715" s="176" t="s">
        <v>545</v>
      </c>
      <c r="C1715" s="174" t="s">
        <v>36</v>
      </c>
      <c r="D1715" s="174" t="s">
        <v>546</v>
      </c>
      <c r="E1715" s="162" t="s">
        <v>2095</v>
      </c>
      <c r="F1715" s="162"/>
      <c r="G1715" s="175" t="s">
        <v>38</v>
      </c>
      <c r="H1715" s="178">
        <v>1</v>
      </c>
      <c r="I1715" s="177">
        <v>73.34</v>
      </c>
      <c r="J1715" s="177">
        <v>73.34</v>
      </c>
    </row>
    <row r="1716" spans="1:10" ht="26.4" x14ac:dyDescent="0.25">
      <c r="A1716" s="180" t="s">
        <v>1294</v>
      </c>
      <c r="B1716" s="182" t="s">
        <v>1353</v>
      </c>
      <c r="C1716" s="180" t="s">
        <v>36</v>
      </c>
      <c r="D1716" s="180" t="s">
        <v>1354</v>
      </c>
      <c r="E1716" s="163" t="s">
        <v>1297</v>
      </c>
      <c r="F1716" s="163"/>
      <c r="G1716" s="181" t="s">
        <v>1298</v>
      </c>
      <c r="H1716" s="184">
        <v>0.26329999999999998</v>
      </c>
      <c r="I1716" s="183">
        <v>24.83</v>
      </c>
      <c r="J1716" s="183">
        <v>6.53</v>
      </c>
    </row>
    <row r="1717" spans="1:10" ht="26.4" x14ac:dyDescent="0.25">
      <c r="A1717" s="180" t="s">
        <v>1294</v>
      </c>
      <c r="B1717" s="182" t="s">
        <v>1355</v>
      </c>
      <c r="C1717" s="180" t="s">
        <v>36</v>
      </c>
      <c r="D1717" s="180" t="s">
        <v>1356</v>
      </c>
      <c r="E1717" s="163" t="s">
        <v>1297</v>
      </c>
      <c r="F1717" s="163"/>
      <c r="G1717" s="181" t="s">
        <v>1298</v>
      </c>
      <c r="H1717" s="184">
        <v>0.26329999999999998</v>
      </c>
      <c r="I1717" s="183">
        <v>29.46</v>
      </c>
      <c r="J1717" s="183">
        <v>7.75</v>
      </c>
    </row>
    <row r="1718" spans="1:10" x14ac:dyDescent="0.25">
      <c r="A1718" s="185" t="s">
        <v>1303</v>
      </c>
      <c r="B1718" s="187" t="s">
        <v>1373</v>
      </c>
      <c r="C1718" s="185" t="s">
        <v>36</v>
      </c>
      <c r="D1718" s="185" t="s">
        <v>1374</v>
      </c>
      <c r="E1718" s="164" t="s">
        <v>1307</v>
      </c>
      <c r="F1718" s="164"/>
      <c r="G1718" s="186" t="s">
        <v>38</v>
      </c>
      <c r="H1718" s="189">
        <v>1.9199999999999998E-2</v>
      </c>
      <c r="I1718" s="188">
        <v>20.66</v>
      </c>
      <c r="J1718" s="188">
        <v>0.39</v>
      </c>
    </row>
    <row r="1719" spans="1:10" ht="26.4" x14ac:dyDescent="0.25">
      <c r="A1719" s="185" t="s">
        <v>1303</v>
      </c>
      <c r="B1719" s="187" t="s">
        <v>2096</v>
      </c>
      <c r="C1719" s="185" t="s">
        <v>36</v>
      </c>
      <c r="D1719" s="185" t="s">
        <v>2097</v>
      </c>
      <c r="E1719" s="164" t="s">
        <v>1307</v>
      </c>
      <c r="F1719" s="164"/>
      <c r="G1719" s="186" t="s">
        <v>38</v>
      </c>
      <c r="H1719" s="189">
        <v>1</v>
      </c>
      <c r="I1719" s="188">
        <v>58.67</v>
      </c>
      <c r="J1719" s="188">
        <v>58.67</v>
      </c>
    </row>
    <row r="1720" spans="1:10" x14ac:dyDescent="0.25">
      <c r="A1720" s="196"/>
      <c r="B1720" s="196"/>
      <c r="C1720" s="196"/>
      <c r="D1720" s="196"/>
      <c r="E1720" s="196" t="s">
        <v>1309</v>
      </c>
      <c r="F1720" s="197">
        <v>5.0599999999999996</v>
      </c>
      <c r="G1720" s="196" t="s">
        <v>1310</v>
      </c>
      <c r="H1720" s="197">
        <v>5.78</v>
      </c>
      <c r="I1720" s="196" t="s">
        <v>1311</v>
      </c>
      <c r="J1720" s="197">
        <v>10.84</v>
      </c>
    </row>
    <row r="1721" spans="1:10" x14ac:dyDescent="0.25">
      <c r="A1721" s="196"/>
      <c r="B1721" s="196"/>
      <c r="C1721" s="196"/>
      <c r="D1721" s="196"/>
      <c r="E1721" s="196" t="s">
        <v>1312</v>
      </c>
      <c r="F1721" s="197">
        <v>15.03</v>
      </c>
      <c r="G1721" s="196"/>
      <c r="H1721" s="165" t="s">
        <v>1313</v>
      </c>
      <c r="I1721" s="165"/>
      <c r="J1721" s="197">
        <v>88.37</v>
      </c>
    </row>
    <row r="1722" spans="1:10" ht="14.4" thickBot="1" x14ac:dyDescent="0.3">
      <c r="A1722" s="191"/>
      <c r="B1722" s="191"/>
      <c r="C1722" s="191"/>
      <c r="D1722" s="191"/>
      <c r="E1722" s="191"/>
      <c r="F1722" s="191"/>
      <c r="G1722" s="191" t="s">
        <v>1314</v>
      </c>
      <c r="H1722" s="193" t="s">
        <v>1375</v>
      </c>
      <c r="I1722" s="191" t="s">
        <v>1316</v>
      </c>
      <c r="J1722" s="192">
        <v>88.37</v>
      </c>
    </row>
    <row r="1723" spans="1:10" ht="14.4" thickTop="1" x14ac:dyDescent="0.25">
      <c r="A1723" s="179"/>
      <c r="B1723" s="179"/>
      <c r="C1723" s="179"/>
      <c r="D1723" s="179"/>
      <c r="E1723" s="179"/>
      <c r="F1723" s="179"/>
      <c r="G1723" s="179"/>
      <c r="H1723" s="179"/>
      <c r="I1723" s="179"/>
      <c r="J1723" s="179"/>
    </row>
    <row r="1724" spans="1:10" x14ac:dyDescent="0.25">
      <c r="A1724" s="168" t="s">
        <v>547</v>
      </c>
      <c r="B1724" s="170" t="s">
        <v>3</v>
      </c>
      <c r="C1724" s="168" t="s">
        <v>4</v>
      </c>
      <c r="D1724" s="168" t="s">
        <v>5</v>
      </c>
      <c r="E1724" s="161" t="s">
        <v>1291</v>
      </c>
      <c r="F1724" s="161"/>
      <c r="G1724" s="169" t="s">
        <v>6</v>
      </c>
      <c r="H1724" s="170" t="s">
        <v>7</v>
      </c>
      <c r="I1724" s="170" t="s">
        <v>8</v>
      </c>
      <c r="J1724" s="170" t="s">
        <v>10</v>
      </c>
    </row>
    <row r="1725" spans="1:10" ht="39.6" x14ac:dyDescent="0.25">
      <c r="A1725" s="174" t="s">
        <v>1292</v>
      </c>
      <c r="B1725" s="176" t="s">
        <v>548</v>
      </c>
      <c r="C1725" s="174" t="s">
        <v>36</v>
      </c>
      <c r="D1725" s="174" t="s">
        <v>549</v>
      </c>
      <c r="E1725" s="162" t="s">
        <v>2098</v>
      </c>
      <c r="F1725" s="162"/>
      <c r="G1725" s="175" t="s">
        <v>38</v>
      </c>
      <c r="H1725" s="178">
        <v>1</v>
      </c>
      <c r="I1725" s="177">
        <v>51.49</v>
      </c>
      <c r="J1725" s="177">
        <v>51.49</v>
      </c>
    </row>
    <row r="1726" spans="1:10" ht="26.4" x14ac:dyDescent="0.25">
      <c r="A1726" s="180" t="s">
        <v>1294</v>
      </c>
      <c r="B1726" s="182" t="s">
        <v>1353</v>
      </c>
      <c r="C1726" s="180" t="s">
        <v>36</v>
      </c>
      <c r="D1726" s="180" t="s">
        <v>1354</v>
      </c>
      <c r="E1726" s="163" t="s">
        <v>1297</v>
      </c>
      <c r="F1726" s="163"/>
      <c r="G1726" s="181" t="s">
        <v>1298</v>
      </c>
      <c r="H1726" s="184">
        <v>0.1885</v>
      </c>
      <c r="I1726" s="183">
        <v>24.83</v>
      </c>
      <c r="J1726" s="183">
        <v>4.68</v>
      </c>
    </row>
    <row r="1727" spans="1:10" ht="26.4" x14ac:dyDescent="0.25">
      <c r="A1727" s="180" t="s">
        <v>1294</v>
      </c>
      <c r="B1727" s="182" t="s">
        <v>1355</v>
      </c>
      <c r="C1727" s="180" t="s">
        <v>36</v>
      </c>
      <c r="D1727" s="180" t="s">
        <v>1356</v>
      </c>
      <c r="E1727" s="163" t="s">
        <v>1297</v>
      </c>
      <c r="F1727" s="163"/>
      <c r="G1727" s="181" t="s">
        <v>1298</v>
      </c>
      <c r="H1727" s="184">
        <v>0.1885</v>
      </c>
      <c r="I1727" s="183">
        <v>29.46</v>
      </c>
      <c r="J1727" s="183">
        <v>5.55</v>
      </c>
    </row>
    <row r="1728" spans="1:10" ht="26.4" x14ac:dyDescent="0.25">
      <c r="A1728" s="185" t="s">
        <v>1303</v>
      </c>
      <c r="B1728" s="187" t="s">
        <v>2099</v>
      </c>
      <c r="C1728" s="185" t="s">
        <v>36</v>
      </c>
      <c r="D1728" s="185" t="s">
        <v>2100</v>
      </c>
      <c r="E1728" s="164" t="s">
        <v>1307</v>
      </c>
      <c r="F1728" s="164"/>
      <c r="G1728" s="186" t="s">
        <v>38</v>
      </c>
      <c r="H1728" s="189">
        <v>0.03</v>
      </c>
      <c r="I1728" s="188">
        <v>74.53</v>
      </c>
      <c r="J1728" s="188">
        <v>2.23</v>
      </c>
    </row>
    <row r="1729" spans="1:10" ht="26.4" x14ac:dyDescent="0.25">
      <c r="A1729" s="185" t="s">
        <v>1303</v>
      </c>
      <c r="B1729" s="187" t="s">
        <v>2101</v>
      </c>
      <c r="C1729" s="185" t="s">
        <v>36</v>
      </c>
      <c r="D1729" s="185" t="s">
        <v>2102</v>
      </c>
      <c r="E1729" s="164" t="s">
        <v>1307</v>
      </c>
      <c r="F1729" s="164"/>
      <c r="G1729" s="186" t="s">
        <v>38</v>
      </c>
      <c r="H1729" s="189">
        <v>1</v>
      </c>
      <c r="I1729" s="188">
        <v>37.6</v>
      </c>
      <c r="J1729" s="188">
        <v>37.6</v>
      </c>
    </row>
    <row r="1730" spans="1:10" x14ac:dyDescent="0.25">
      <c r="A1730" s="185" t="s">
        <v>1303</v>
      </c>
      <c r="B1730" s="187" t="s">
        <v>2103</v>
      </c>
      <c r="C1730" s="185" t="s">
        <v>36</v>
      </c>
      <c r="D1730" s="185" t="s">
        <v>2104</v>
      </c>
      <c r="E1730" s="164" t="s">
        <v>1307</v>
      </c>
      <c r="F1730" s="164"/>
      <c r="G1730" s="186" t="s">
        <v>38</v>
      </c>
      <c r="H1730" s="189">
        <v>2.1000000000000001E-2</v>
      </c>
      <c r="I1730" s="188">
        <v>2.06</v>
      </c>
      <c r="J1730" s="188">
        <v>0.04</v>
      </c>
    </row>
    <row r="1731" spans="1:10" x14ac:dyDescent="0.25">
      <c r="A1731" s="185" t="s">
        <v>1303</v>
      </c>
      <c r="B1731" s="187" t="s">
        <v>2105</v>
      </c>
      <c r="C1731" s="185" t="s">
        <v>36</v>
      </c>
      <c r="D1731" s="185" t="s">
        <v>2106</v>
      </c>
      <c r="E1731" s="164" t="s">
        <v>1307</v>
      </c>
      <c r="F1731" s="164"/>
      <c r="G1731" s="186" t="s">
        <v>38</v>
      </c>
      <c r="H1731" s="189">
        <v>2.12E-2</v>
      </c>
      <c r="I1731" s="188">
        <v>65.78</v>
      </c>
      <c r="J1731" s="188">
        <v>1.39</v>
      </c>
    </row>
    <row r="1732" spans="1:10" x14ac:dyDescent="0.25">
      <c r="A1732" s="196"/>
      <c r="B1732" s="196"/>
      <c r="C1732" s="196"/>
      <c r="D1732" s="196"/>
      <c r="E1732" s="196" t="s">
        <v>1309</v>
      </c>
      <c r="F1732" s="197">
        <v>3.62</v>
      </c>
      <c r="G1732" s="196" t="s">
        <v>1310</v>
      </c>
      <c r="H1732" s="197">
        <v>4.1399999999999997</v>
      </c>
      <c r="I1732" s="196" t="s">
        <v>1311</v>
      </c>
      <c r="J1732" s="197">
        <v>7.76</v>
      </c>
    </row>
    <row r="1733" spans="1:10" x14ac:dyDescent="0.25">
      <c r="A1733" s="196"/>
      <c r="B1733" s="196"/>
      <c r="C1733" s="196"/>
      <c r="D1733" s="196"/>
      <c r="E1733" s="196" t="s">
        <v>1312</v>
      </c>
      <c r="F1733" s="197">
        <v>10.55</v>
      </c>
      <c r="G1733" s="196"/>
      <c r="H1733" s="165" t="s">
        <v>1313</v>
      </c>
      <c r="I1733" s="165"/>
      <c r="J1733" s="197">
        <v>62.04</v>
      </c>
    </row>
    <row r="1734" spans="1:10" ht="14.4" thickBot="1" x14ac:dyDescent="0.3">
      <c r="A1734" s="191"/>
      <c r="B1734" s="191"/>
      <c r="C1734" s="191"/>
      <c r="D1734" s="191"/>
      <c r="E1734" s="191"/>
      <c r="F1734" s="191"/>
      <c r="G1734" s="191" t="s">
        <v>1314</v>
      </c>
      <c r="H1734" s="193" t="s">
        <v>1375</v>
      </c>
      <c r="I1734" s="191" t="s">
        <v>1316</v>
      </c>
      <c r="J1734" s="192">
        <v>62.04</v>
      </c>
    </row>
    <row r="1735" spans="1:10" ht="14.4" thickTop="1" x14ac:dyDescent="0.25">
      <c r="A1735" s="179"/>
      <c r="B1735" s="179"/>
      <c r="C1735" s="179"/>
      <c r="D1735" s="179"/>
      <c r="E1735" s="179"/>
      <c r="F1735" s="179"/>
      <c r="G1735" s="179"/>
      <c r="H1735" s="179"/>
      <c r="I1735" s="179"/>
      <c r="J1735" s="179"/>
    </row>
    <row r="1736" spans="1:10" x14ac:dyDescent="0.25">
      <c r="A1736" s="168" t="s">
        <v>550</v>
      </c>
      <c r="B1736" s="170" t="s">
        <v>3</v>
      </c>
      <c r="C1736" s="168" t="s">
        <v>4</v>
      </c>
      <c r="D1736" s="168" t="s">
        <v>5</v>
      </c>
      <c r="E1736" s="161" t="s">
        <v>1291</v>
      </c>
      <c r="F1736" s="161"/>
      <c r="G1736" s="169" t="s">
        <v>6</v>
      </c>
      <c r="H1736" s="170" t="s">
        <v>7</v>
      </c>
      <c r="I1736" s="170" t="s">
        <v>8</v>
      </c>
      <c r="J1736" s="170" t="s">
        <v>10</v>
      </c>
    </row>
    <row r="1737" spans="1:10" ht="39.6" x14ac:dyDescent="0.25">
      <c r="A1737" s="174" t="s">
        <v>1292</v>
      </c>
      <c r="B1737" s="176" t="s">
        <v>551</v>
      </c>
      <c r="C1737" s="174" t="s">
        <v>36</v>
      </c>
      <c r="D1737" s="174" t="s">
        <v>552</v>
      </c>
      <c r="E1737" s="162" t="s">
        <v>2098</v>
      </c>
      <c r="F1737" s="162"/>
      <c r="G1737" s="175" t="s">
        <v>38</v>
      </c>
      <c r="H1737" s="178">
        <v>1</v>
      </c>
      <c r="I1737" s="177">
        <v>11.52</v>
      </c>
      <c r="J1737" s="177">
        <v>11.52</v>
      </c>
    </row>
    <row r="1738" spans="1:10" ht="26.4" x14ac:dyDescent="0.25">
      <c r="A1738" s="180" t="s">
        <v>1294</v>
      </c>
      <c r="B1738" s="182" t="s">
        <v>1355</v>
      </c>
      <c r="C1738" s="180" t="s">
        <v>36</v>
      </c>
      <c r="D1738" s="180" t="s">
        <v>1356</v>
      </c>
      <c r="E1738" s="163" t="s">
        <v>1297</v>
      </c>
      <c r="F1738" s="163"/>
      <c r="G1738" s="181" t="s">
        <v>1298</v>
      </c>
      <c r="H1738" s="184">
        <v>9.3399999999999997E-2</v>
      </c>
      <c r="I1738" s="183">
        <v>29.46</v>
      </c>
      <c r="J1738" s="183">
        <v>2.75</v>
      </c>
    </row>
    <row r="1739" spans="1:10" ht="26.4" x14ac:dyDescent="0.25">
      <c r="A1739" s="180" t="s">
        <v>1294</v>
      </c>
      <c r="B1739" s="182" t="s">
        <v>1353</v>
      </c>
      <c r="C1739" s="180" t="s">
        <v>36</v>
      </c>
      <c r="D1739" s="180" t="s">
        <v>1354</v>
      </c>
      <c r="E1739" s="163" t="s">
        <v>1297</v>
      </c>
      <c r="F1739" s="163"/>
      <c r="G1739" s="181" t="s">
        <v>1298</v>
      </c>
      <c r="H1739" s="184">
        <v>9.3399999999999997E-2</v>
      </c>
      <c r="I1739" s="183">
        <v>24.83</v>
      </c>
      <c r="J1739" s="183">
        <v>2.31</v>
      </c>
    </row>
    <row r="1740" spans="1:10" x14ac:dyDescent="0.25">
      <c r="A1740" s="185" t="s">
        <v>1303</v>
      </c>
      <c r="B1740" s="187" t="s">
        <v>2103</v>
      </c>
      <c r="C1740" s="185" t="s">
        <v>36</v>
      </c>
      <c r="D1740" s="185" t="s">
        <v>2104</v>
      </c>
      <c r="E1740" s="164" t="s">
        <v>1307</v>
      </c>
      <c r="F1740" s="164"/>
      <c r="G1740" s="186" t="s">
        <v>38</v>
      </c>
      <c r="H1740" s="189">
        <v>7.7999999999999996E-3</v>
      </c>
      <c r="I1740" s="188">
        <v>2.06</v>
      </c>
      <c r="J1740" s="188">
        <v>0.01</v>
      </c>
    </row>
    <row r="1741" spans="1:10" ht="26.4" x14ac:dyDescent="0.25">
      <c r="A1741" s="185" t="s">
        <v>1303</v>
      </c>
      <c r="B1741" s="187" t="s">
        <v>2107</v>
      </c>
      <c r="C1741" s="185" t="s">
        <v>36</v>
      </c>
      <c r="D1741" s="185" t="s">
        <v>2108</v>
      </c>
      <c r="E1741" s="164" t="s">
        <v>1307</v>
      </c>
      <c r="F1741" s="164"/>
      <c r="G1741" s="186" t="s">
        <v>38</v>
      </c>
      <c r="H1741" s="189">
        <v>1</v>
      </c>
      <c r="I1741" s="188">
        <v>4.92</v>
      </c>
      <c r="J1741" s="188">
        <v>4.92</v>
      </c>
    </row>
    <row r="1742" spans="1:10" x14ac:dyDescent="0.25">
      <c r="A1742" s="185" t="s">
        <v>1303</v>
      </c>
      <c r="B1742" s="187" t="s">
        <v>1373</v>
      </c>
      <c r="C1742" s="185" t="s">
        <v>36</v>
      </c>
      <c r="D1742" s="185" t="s">
        <v>1374</v>
      </c>
      <c r="E1742" s="164" t="s">
        <v>1307</v>
      </c>
      <c r="F1742" s="164"/>
      <c r="G1742" s="186" t="s">
        <v>38</v>
      </c>
      <c r="H1742" s="189">
        <v>9.5999999999999992E-3</v>
      </c>
      <c r="I1742" s="188">
        <v>20.66</v>
      </c>
      <c r="J1742" s="188">
        <v>0.19</v>
      </c>
    </row>
    <row r="1743" spans="1:10" ht="26.4" x14ac:dyDescent="0.25">
      <c r="A1743" s="185" t="s">
        <v>1303</v>
      </c>
      <c r="B1743" s="187" t="s">
        <v>2099</v>
      </c>
      <c r="C1743" s="185" t="s">
        <v>36</v>
      </c>
      <c r="D1743" s="185" t="s">
        <v>2100</v>
      </c>
      <c r="E1743" s="164" t="s">
        <v>1307</v>
      </c>
      <c r="F1743" s="164"/>
      <c r="G1743" s="186" t="s">
        <v>38</v>
      </c>
      <c r="H1743" s="189">
        <v>1.0999999999999999E-2</v>
      </c>
      <c r="I1743" s="188">
        <v>74.53</v>
      </c>
      <c r="J1743" s="188">
        <v>0.81</v>
      </c>
    </row>
    <row r="1744" spans="1:10" x14ac:dyDescent="0.25">
      <c r="A1744" s="185" t="s">
        <v>1303</v>
      </c>
      <c r="B1744" s="187" t="s">
        <v>2105</v>
      </c>
      <c r="C1744" s="185" t="s">
        <v>36</v>
      </c>
      <c r="D1744" s="185" t="s">
        <v>2106</v>
      </c>
      <c r="E1744" s="164" t="s">
        <v>1307</v>
      </c>
      <c r="F1744" s="164"/>
      <c r="G1744" s="186" t="s">
        <v>38</v>
      </c>
      <c r="H1744" s="189">
        <v>8.2000000000000007E-3</v>
      </c>
      <c r="I1744" s="188">
        <v>65.78</v>
      </c>
      <c r="J1744" s="188">
        <v>0.53</v>
      </c>
    </row>
    <row r="1745" spans="1:10" x14ac:dyDescent="0.25">
      <c r="A1745" s="196"/>
      <c r="B1745" s="196"/>
      <c r="C1745" s="196"/>
      <c r="D1745" s="196"/>
      <c r="E1745" s="196" t="s">
        <v>1309</v>
      </c>
      <c r="F1745" s="197">
        <v>1.79</v>
      </c>
      <c r="G1745" s="196" t="s">
        <v>1310</v>
      </c>
      <c r="H1745" s="197">
        <v>2.0499999999999998</v>
      </c>
      <c r="I1745" s="196" t="s">
        <v>1311</v>
      </c>
      <c r="J1745" s="197">
        <v>3.84</v>
      </c>
    </row>
    <row r="1746" spans="1:10" x14ac:dyDescent="0.25">
      <c r="A1746" s="196"/>
      <c r="B1746" s="196"/>
      <c r="C1746" s="196"/>
      <c r="D1746" s="196"/>
      <c r="E1746" s="196" t="s">
        <v>1312</v>
      </c>
      <c r="F1746" s="197">
        <v>2.36</v>
      </c>
      <c r="G1746" s="196"/>
      <c r="H1746" s="165" t="s">
        <v>1313</v>
      </c>
      <c r="I1746" s="165"/>
      <c r="J1746" s="197">
        <v>13.88</v>
      </c>
    </row>
    <row r="1747" spans="1:10" ht="14.4" thickBot="1" x14ac:dyDescent="0.3">
      <c r="A1747" s="191"/>
      <c r="B1747" s="191"/>
      <c r="C1747" s="191"/>
      <c r="D1747" s="191"/>
      <c r="E1747" s="191"/>
      <c r="F1747" s="191"/>
      <c r="G1747" s="191" t="s">
        <v>1314</v>
      </c>
      <c r="H1747" s="193" t="s">
        <v>1981</v>
      </c>
      <c r="I1747" s="191" t="s">
        <v>1316</v>
      </c>
      <c r="J1747" s="192">
        <v>41.64</v>
      </c>
    </row>
    <row r="1748" spans="1:10" ht="14.4" thickTop="1" x14ac:dyDescent="0.25">
      <c r="A1748" s="179"/>
      <c r="B1748" s="179"/>
      <c r="C1748" s="179"/>
      <c r="D1748" s="179"/>
      <c r="E1748" s="179"/>
      <c r="F1748" s="179"/>
      <c r="G1748" s="179"/>
      <c r="H1748" s="179"/>
      <c r="I1748" s="179"/>
      <c r="J1748" s="179"/>
    </row>
    <row r="1749" spans="1:10" x14ac:dyDescent="0.25">
      <c r="A1749" s="168" t="s">
        <v>553</v>
      </c>
      <c r="B1749" s="170" t="s">
        <v>3</v>
      </c>
      <c r="C1749" s="168" t="s">
        <v>4</v>
      </c>
      <c r="D1749" s="168" t="s">
        <v>5</v>
      </c>
      <c r="E1749" s="161" t="s">
        <v>1291</v>
      </c>
      <c r="F1749" s="161"/>
      <c r="G1749" s="169" t="s">
        <v>6</v>
      </c>
      <c r="H1749" s="170" t="s">
        <v>7</v>
      </c>
      <c r="I1749" s="170" t="s">
        <v>8</v>
      </c>
      <c r="J1749" s="170" t="s">
        <v>10</v>
      </c>
    </row>
    <row r="1750" spans="1:10" ht="26.4" x14ac:dyDescent="0.25">
      <c r="A1750" s="174" t="s">
        <v>1292</v>
      </c>
      <c r="B1750" s="176" t="s">
        <v>554</v>
      </c>
      <c r="C1750" s="174" t="s">
        <v>36</v>
      </c>
      <c r="D1750" s="174" t="s">
        <v>555</v>
      </c>
      <c r="E1750" s="162" t="s">
        <v>2109</v>
      </c>
      <c r="F1750" s="162"/>
      <c r="G1750" s="175" t="s">
        <v>38</v>
      </c>
      <c r="H1750" s="178">
        <v>1</v>
      </c>
      <c r="I1750" s="177">
        <v>29.63</v>
      </c>
      <c r="J1750" s="177">
        <v>29.63</v>
      </c>
    </row>
    <row r="1751" spans="1:10" ht="26.4" x14ac:dyDescent="0.25">
      <c r="A1751" s="180" t="s">
        <v>1294</v>
      </c>
      <c r="B1751" s="182" t="s">
        <v>1355</v>
      </c>
      <c r="C1751" s="180" t="s">
        <v>36</v>
      </c>
      <c r="D1751" s="180" t="s">
        <v>1356</v>
      </c>
      <c r="E1751" s="163" t="s">
        <v>1297</v>
      </c>
      <c r="F1751" s="163"/>
      <c r="G1751" s="181" t="s">
        <v>1298</v>
      </c>
      <c r="H1751" s="184">
        <v>0.22939999999999999</v>
      </c>
      <c r="I1751" s="183">
        <v>29.46</v>
      </c>
      <c r="J1751" s="183">
        <v>6.75</v>
      </c>
    </row>
    <row r="1752" spans="1:10" ht="26.4" x14ac:dyDescent="0.25">
      <c r="A1752" s="180" t="s">
        <v>1294</v>
      </c>
      <c r="B1752" s="182" t="s">
        <v>1353</v>
      </c>
      <c r="C1752" s="180" t="s">
        <v>36</v>
      </c>
      <c r="D1752" s="180" t="s">
        <v>1354</v>
      </c>
      <c r="E1752" s="163" t="s">
        <v>1297</v>
      </c>
      <c r="F1752" s="163"/>
      <c r="G1752" s="181" t="s">
        <v>1298</v>
      </c>
      <c r="H1752" s="184">
        <v>0.22939999999999999</v>
      </c>
      <c r="I1752" s="183">
        <v>24.83</v>
      </c>
      <c r="J1752" s="183">
        <v>5.69</v>
      </c>
    </row>
    <row r="1753" spans="1:10" ht="26.4" x14ac:dyDescent="0.25">
      <c r="A1753" s="185" t="s">
        <v>1303</v>
      </c>
      <c r="B1753" s="187" t="s">
        <v>2110</v>
      </c>
      <c r="C1753" s="185" t="s">
        <v>36</v>
      </c>
      <c r="D1753" s="185" t="s">
        <v>2111</v>
      </c>
      <c r="E1753" s="164" t="s">
        <v>1307</v>
      </c>
      <c r="F1753" s="164"/>
      <c r="G1753" s="186" t="s">
        <v>38</v>
      </c>
      <c r="H1753" s="189">
        <v>1</v>
      </c>
      <c r="I1753" s="188">
        <v>14.38</v>
      </c>
      <c r="J1753" s="188">
        <v>14.38</v>
      </c>
    </row>
    <row r="1754" spans="1:10" ht="26.4" x14ac:dyDescent="0.25">
      <c r="A1754" s="185" t="s">
        <v>1303</v>
      </c>
      <c r="B1754" s="187" t="s">
        <v>2099</v>
      </c>
      <c r="C1754" s="185" t="s">
        <v>36</v>
      </c>
      <c r="D1754" s="185" t="s">
        <v>2100</v>
      </c>
      <c r="E1754" s="164" t="s">
        <v>1307</v>
      </c>
      <c r="F1754" s="164"/>
      <c r="G1754" s="186" t="s">
        <v>38</v>
      </c>
      <c r="H1754" s="189">
        <v>2.1999999999999999E-2</v>
      </c>
      <c r="I1754" s="188">
        <v>74.53</v>
      </c>
      <c r="J1754" s="188">
        <v>1.63</v>
      </c>
    </row>
    <row r="1755" spans="1:10" x14ac:dyDescent="0.25">
      <c r="A1755" s="185" t="s">
        <v>1303</v>
      </c>
      <c r="B1755" s="187" t="s">
        <v>2105</v>
      </c>
      <c r="C1755" s="185" t="s">
        <v>36</v>
      </c>
      <c r="D1755" s="185" t="s">
        <v>2106</v>
      </c>
      <c r="E1755" s="164" t="s">
        <v>1307</v>
      </c>
      <c r="F1755" s="164"/>
      <c r="G1755" s="186" t="s">
        <v>38</v>
      </c>
      <c r="H1755" s="189">
        <v>1.6500000000000001E-2</v>
      </c>
      <c r="I1755" s="188">
        <v>65.78</v>
      </c>
      <c r="J1755" s="188">
        <v>1.08</v>
      </c>
    </row>
    <row r="1756" spans="1:10" x14ac:dyDescent="0.25">
      <c r="A1756" s="185" t="s">
        <v>1303</v>
      </c>
      <c r="B1756" s="187" t="s">
        <v>2103</v>
      </c>
      <c r="C1756" s="185" t="s">
        <v>36</v>
      </c>
      <c r="D1756" s="185" t="s">
        <v>2104</v>
      </c>
      <c r="E1756" s="164" t="s">
        <v>1307</v>
      </c>
      <c r="F1756" s="164"/>
      <c r="G1756" s="186" t="s">
        <v>38</v>
      </c>
      <c r="H1756" s="189">
        <v>5.0999999999999997E-2</v>
      </c>
      <c r="I1756" s="188">
        <v>2.06</v>
      </c>
      <c r="J1756" s="188">
        <v>0.1</v>
      </c>
    </row>
    <row r="1757" spans="1:10" x14ac:dyDescent="0.25">
      <c r="A1757" s="196"/>
      <c r="B1757" s="196"/>
      <c r="C1757" s="196"/>
      <c r="D1757" s="196"/>
      <c r="E1757" s="196" t="s">
        <v>1309</v>
      </c>
      <c r="F1757" s="197">
        <v>4.41</v>
      </c>
      <c r="G1757" s="196" t="s">
        <v>1310</v>
      </c>
      <c r="H1757" s="197">
        <v>5.04</v>
      </c>
      <c r="I1757" s="196" t="s">
        <v>1311</v>
      </c>
      <c r="J1757" s="197">
        <v>9.4499999999999993</v>
      </c>
    </row>
    <row r="1758" spans="1:10" x14ac:dyDescent="0.25">
      <c r="A1758" s="196"/>
      <c r="B1758" s="196"/>
      <c r="C1758" s="196"/>
      <c r="D1758" s="196"/>
      <c r="E1758" s="196" t="s">
        <v>1312</v>
      </c>
      <c r="F1758" s="197">
        <v>6.07</v>
      </c>
      <c r="G1758" s="196"/>
      <c r="H1758" s="165" t="s">
        <v>1313</v>
      </c>
      <c r="I1758" s="165"/>
      <c r="J1758" s="197">
        <v>35.700000000000003</v>
      </c>
    </row>
    <row r="1759" spans="1:10" ht="14.4" thickBot="1" x14ac:dyDescent="0.3">
      <c r="A1759" s="191"/>
      <c r="B1759" s="191"/>
      <c r="C1759" s="191"/>
      <c r="D1759" s="191"/>
      <c r="E1759" s="191"/>
      <c r="F1759" s="191"/>
      <c r="G1759" s="191" t="s">
        <v>1314</v>
      </c>
      <c r="H1759" s="193" t="s">
        <v>2112</v>
      </c>
      <c r="I1759" s="191" t="s">
        <v>1316</v>
      </c>
      <c r="J1759" s="192">
        <v>642.6</v>
      </c>
    </row>
    <row r="1760" spans="1:10" ht="14.4" thickTop="1" x14ac:dyDescent="0.25">
      <c r="A1760" s="179"/>
      <c r="B1760" s="179"/>
      <c r="C1760" s="179"/>
      <c r="D1760" s="179"/>
      <c r="E1760" s="179"/>
      <c r="F1760" s="179"/>
      <c r="G1760" s="179"/>
      <c r="H1760" s="179"/>
      <c r="I1760" s="179"/>
      <c r="J1760" s="179"/>
    </row>
    <row r="1761" spans="1:10" x14ac:dyDescent="0.25">
      <c r="A1761" s="168" t="s">
        <v>556</v>
      </c>
      <c r="B1761" s="170" t="s">
        <v>3</v>
      </c>
      <c r="C1761" s="168" t="s">
        <v>4</v>
      </c>
      <c r="D1761" s="168" t="s">
        <v>5</v>
      </c>
      <c r="E1761" s="161" t="s">
        <v>1291</v>
      </c>
      <c r="F1761" s="161"/>
      <c r="G1761" s="169" t="s">
        <v>6</v>
      </c>
      <c r="H1761" s="170" t="s">
        <v>7</v>
      </c>
      <c r="I1761" s="170" t="s">
        <v>8</v>
      </c>
      <c r="J1761" s="170" t="s">
        <v>10</v>
      </c>
    </row>
    <row r="1762" spans="1:10" ht="26.4" x14ac:dyDescent="0.25">
      <c r="A1762" s="174" t="s">
        <v>1292</v>
      </c>
      <c r="B1762" s="176" t="s">
        <v>557</v>
      </c>
      <c r="C1762" s="174" t="s">
        <v>36</v>
      </c>
      <c r="D1762" s="174" t="s">
        <v>558</v>
      </c>
      <c r="E1762" s="162" t="s">
        <v>2109</v>
      </c>
      <c r="F1762" s="162"/>
      <c r="G1762" s="175" t="s">
        <v>77</v>
      </c>
      <c r="H1762" s="178">
        <v>1</v>
      </c>
      <c r="I1762" s="177">
        <v>32.43</v>
      </c>
      <c r="J1762" s="177">
        <v>32.43</v>
      </c>
    </row>
    <row r="1763" spans="1:10" ht="26.4" x14ac:dyDescent="0.25">
      <c r="A1763" s="180" t="s">
        <v>1294</v>
      </c>
      <c r="B1763" s="182" t="s">
        <v>1355</v>
      </c>
      <c r="C1763" s="180" t="s">
        <v>36</v>
      </c>
      <c r="D1763" s="180" t="s">
        <v>1356</v>
      </c>
      <c r="E1763" s="163" t="s">
        <v>1297</v>
      </c>
      <c r="F1763" s="163"/>
      <c r="G1763" s="181" t="s">
        <v>1298</v>
      </c>
      <c r="H1763" s="184">
        <v>0.26769999999999999</v>
      </c>
      <c r="I1763" s="183">
        <v>29.46</v>
      </c>
      <c r="J1763" s="183">
        <v>7.88</v>
      </c>
    </row>
    <row r="1764" spans="1:10" ht="26.4" x14ac:dyDescent="0.25">
      <c r="A1764" s="180" t="s">
        <v>1294</v>
      </c>
      <c r="B1764" s="182" t="s">
        <v>1353</v>
      </c>
      <c r="C1764" s="180" t="s">
        <v>36</v>
      </c>
      <c r="D1764" s="180" t="s">
        <v>1354</v>
      </c>
      <c r="E1764" s="163" t="s">
        <v>1297</v>
      </c>
      <c r="F1764" s="163"/>
      <c r="G1764" s="181" t="s">
        <v>1298</v>
      </c>
      <c r="H1764" s="184">
        <v>0.26769999999999999</v>
      </c>
      <c r="I1764" s="183">
        <v>24.83</v>
      </c>
      <c r="J1764" s="183">
        <v>6.64</v>
      </c>
    </row>
    <row r="1765" spans="1:10" x14ac:dyDescent="0.25">
      <c r="A1765" s="185" t="s">
        <v>1303</v>
      </c>
      <c r="B1765" s="187" t="s">
        <v>2103</v>
      </c>
      <c r="C1765" s="185" t="s">
        <v>36</v>
      </c>
      <c r="D1765" s="185" t="s">
        <v>2104</v>
      </c>
      <c r="E1765" s="164" t="s">
        <v>1307</v>
      </c>
      <c r="F1765" s="164"/>
      <c r="G1765" s="186" t="s">
        <v>38</v>
      </c>
      <c r="H1765" s="189">
        <v>3.1199999999999999E-2</v>
      </c>
      <c r="I1765" s="188">
        <v>2.06</v>
      </c>
      <c r="J1765" s="188">
        <v>0.06</v>
      </c>
    </row>
    <row r="1766" spans="1:10" x14ac:dyDescent="0.25">
      <c r="A1766" s="185" t="s">
        <v>1303</v>
      </c>
      <c r="B1766" s="187" t="s">
        <v>2113</v>
      </c>
      <c r="C1766" s="185" t="s">
        <v>36</v>
      </c>
      <c r="D1766" s="185" t="s">
        <v>2114</v>
      </c>
      <c r="E1766" s="164" t="s">
        <v>1307</v>
      </c>
      <c r="F1766" s="164"/>
      <c r="G1766" s="186" t="s">
        <v>77</v>
      </c>
      <c r="H1766" s="189">
        <v>1.0492999999999999</v>
      </c>
      <c r="I1766" s="188">
        <v>17.02</v>
      </c>
      <c r="J1766" s="188">
        <v>17.850000000000001</v>
      </c>
    </row>
    <row r="1767" spans="1:10" x14ac:dyDescent="0.25">
      <c r="A1767" s="196"/>
      <c r="B1767" s="196"/>
      <c r="C1767" s="196"/>
      <c r="D1767" s="196"/>
      <c r="E1767" s="196" t="s">
        <v>1309</v>
      </c>
      <c r="F1767" s="197">
        <v>5.15</v>
      </c>
      <c r="G1767" s="196" t="s">
        <v>1310</v>
      </c>
      <c r="H1767" s="197">
        <v>5.87</v>
      </c>
      <c r="I1767" s="196" t="s">
        <v>1311</v>
      </c>
      <c r="J1767" s="197">
        <v>11.02</v>
      </c>
    </row>
    <row r="1768" spans="1:10" x14ac:dyDescent="0.25">
      <c r="A1768" s="196"/>
      <c r="B1768" s="196"/>
      <c r="C1768" s="196"/>
      <c r="D1768" s="196"/>
      <c r="E1768" s="196" t="s">
        <v>1312</v>
      </c>
      <c r="F1768" s="197">
        <v>6.64</v>
      </c>
      <c r="G1768" s="196"/>
      <c r="H1768" s="165" t="s">
        <v>1313</v>
      </c>
      <c r="I1768" s="165"/>
      <c r="J1768" s="197">
        <v>39.07</v>
      </c>
    </row>
    <row r="1769" spans="1:10" ht="14.4" thickBot="1" x14ac:dyDescent="0.3">
      <c r="A1769" s="191"/>
      <c r="B1769" s="191"/>
      <c r="C1769" s="191"/>
      <c r="D1769" s="191"/>
      <c r="E1769" s="191"/>
      <c r="F1769" s="191"/>
      <c r="G1769" s="191" t="s">
        <v>1314</v>
      </c>
      <c r="H1769" s="193" t="s">
        <v>2115</v>
      </c>
      <c r="I1769" s="191" t="s">
        <v>1316</v>
      </c>
      <c r="J1769" s="192">
        <v>3942.16</v>
      </c>
    </row>
    <row r="1770" spans="1:10" ht="14.4" thickTop="1" x14ac:dyDescent="0.25">
      <c r="A1770" s="179"/>
      <c r="B1770" s="179"/>
      <c r="C1770" s="179"/>
      <c r="D1770" s="179"/>
      <c r="E1770" s="179"/>
      <c r="F1770" s="179"/>
      <c r="G1770" s="179"/>
      <c r="H1770" s="179"/>
      <c r="I1770" s="179"/>
      <c r="J1770" s="179"/>
    </row>
    <row r="1771" spans="1:10" x14ac:dyDescent="0.25">
      <c r="A1771" s="168" t="s">
        <v>559</v>
      </c>
      <c r="B1771" s="170" t="s">
        <v>3</v>
      </c>
      <c r="C1771" s="168" t="s">
        <v>4</v>
      </c>
      <c r="D1771" s="168" t="s">
        <v>5</v>
      </c>
      <c r="E1771" s="161" t="s">
        <v>1291</v>
      </c>
      <c r="F1771" s="161"/>
      <c r="G1771" s="169" t="s">
        <v>6</v>
      </c>
      <c r="H1771" s="170" t="s">
        <v>7</v>
      </c>
      <c r="I1771" s="170" t="s">
        <v>8</v>
      </c>
      <c r="J1771" s="170" t="s">
        <v>10</v>
      </c>
    </row>
    <row r="1772" spans="1:10" ht="39.6" x14ac:dyDescent="0.25">
      <c r="A1772" s="174" t="s">
        <v>1292</v>
      </c>
      <c r="B1772" s="176" t="s">
        <v>560</v>
      </c>
      <c r="C1772" s="174" t="s">
        <v>36</v>
      </c>
      <c r="D1772" s="174" t="s">
        <v>561</v>
      </c>
      <c r="E1772" s="162" t="s">
        <v>2109</v>
      </c>
      <c r="F1772" s="162"/>
      <c r="G1772" s="175" t="s">
        <v>38</v>
      </c>
      <c r="H1772" s="178">
        <v>1</v>
      </c>
      <c r="I1772" s="177">
        <v>33.72</v>
      </c>
      <c r="J1772" s="177">
        <v>33.72</v>
      </c>
    </row>
    <row r="1773" spans="1:10" ht="26.4" x14ac:dyDescent="0.25">
      <c r="A1773" s="180" t="s">
        <v>1294</v>
      </c>
      <c r="B1773" s="182" t="s">
        <v>1355</v>
      </c>
      <c r="C1773" s="180" t="s">
        <v>36</v>
      </c>
      <c r="D1773" s="180" t="s">
        <v>1356</v>
      </c>
      <c r="E1773" s="163" t="s">
        <v>1297</v>
      </c>
      <c r="F1773" s="163"/>
      <c r="G1773" s="181" t="s">
        <v>1298</v>
      </c>
      <c r="H1773" s="184">
        <v>0.26100000000000001</v>
      </c>
      <c r="I1773" s="183">
        <v>29.46</v>
      </c>
      <c r="J1773" s="183">
        <v>7.68</v>
      </c>
    </row>
    <row r="1774" spans="1:10" ht="26.4" x14ac:dyDescent="0.25">
      <c r="A1774" s="180" t="s">
        <v>1294</v>
      </c>
      <c r="B1774" s="182" t="s">
        <v>1353</v>
      </c>
      <c r="C1774" s="180" t="s">
        <v>36</v>
      </c>
      <c r="D1774" s="180" t="s">
        <v>1354</v>
      </c>
      <c r="E1774" s="163" t="s">
        <v>1297</v>
      </c>
      <c r="F1774" s="163"/>
      <c r="G1774" s="181" t="s">
        <v>1298</v>
      </c>
      <c r="H1774" s="184">
        <v>0.26100000000000001</v>
      </c>
      <c r="I1774" s="183">
        <v>24.83</v>
      </c>
      <c r="J1774" s="183">
        <v>6.48</v>
      </c>
    </row>
    <row r="1775" spans="1:10" ht="26.4" x14ac:dyDescent="0.25">
      <c r="A1775" s="185" t="s">
        <v>1303</v>
      </c>
      <c r="B1775" s="187" t="s">
        <v>2116</v>
      </c>
      <c r="C1775" s="185" t="s">
        <v>36</v>
      </c>
      <c r="D1775" s="185" t="s">
        <v>2117</v>
      </c>
      <c r="E1775" s="164" t="s">
        <v>1307</v>
      </c>
      <c r="F1775" s="164"/>
      <c r="G1775" s="186" t="s">
        <v>38</v>
      </c>
      <c r="H1775" s="189">
        <v>1</v>
      </c>
      <c r="I1775" s="188">
        <v>16.309999999999999</v>
      </c>
      <c r="J1775" s="188">
        <v>16.309999999999999</v>
      </c>
    </row>
    <row r="1776" spans="1:10" x14ac:dyDescent="0.25">
      <c r="A1776" s="185" t="s">
        <v>1303</v>
      </c>
      <c r="B1776" s="187" t="s">
        <v>2105</v>
      </c>
      <c r="C1776" s="185" t="s">
        <v>36</v>
      </c>
      <c r="D1776" s="185" t="s">
        <v>2106</v>
      </c>
      <c r="E1776" s="164" t="s">
        <v>1307</v>
      </c>
      <c r="F1776" s="164"/>
      <c r="G1776" s="186" t="s">
        <v>38</v>
      </c>
      <c r="H1776" s="189">
        <v>1.9400000000000001E-2</v>
      </c>
      <c r="I1776" s="188">
        <v>65.78</v>
      </c>
      <c r="J1776" s="188">
        <v>1.27</v>
      </c>
    </row>
    <row r="1777" spans="1:10" ht="26.4" x14ac:dyDescent="0.25">
      <c r="A1777" s="185" t="s">
        <v>1303</v>
      </c>
      <c r="B1777" s="187" t="s">
        <v>2099</v>
      </c>
      <c r="C1777" s="185" t="s">
        <v>36</v>
      </c>
      <c r="D1777" s="185" t="s">
        <v>2100</v>
      </c>
      <c r="E1777" s="164" t="s">
        <v>1307</v>
      </c>
      <c r="F1777" s="164"/>
      <c r="G1777" s="186" t="s">
        <v>38</v>
      </c>
      <c r="H1777" s="189">
        <v>2.4799999999999999E-2</v>
      </c>
      <c r="I1777" s="188">
        <v>74.53</v>
      </c>
      <c r="J1777" s="188">
        <v>1.84</v>
      </c>
    </row>
    <row r="1778" spans="1:10" x14ac:dyDescent="0.25">
      <c r="A1778" s="185" t="s">
        <v>1303</v>
      </c>
      <c r="B1778" s="187" t="s">
        <v>2103</v>
      </c>
      <c r="C1778" s="185" t="s">
        <v>36</v>
      </c>
      <c r="D1778" s="185" t="s">
        <v>2104</v>
      </c>
      <c r="E1778" s="164" t="s">
        <v>1307</v>
      </c>
      <c r="F1778" s="164"/>
      <c r="G1778" s="186" t="s">
        <v>38</v>
      </c>
      <c r="H1778" s="189">
        <v>6.9000000000000006E-2</v>
      </c>
      <c r="I1778" s="188">
        <v>2.06</v>
      </c>
      <c r="J1778" s="188">
        <v>0.14000000000000001</v>
      </c>
    </row>
    <row r="1779" spans="1:10" x14ac:dyDescent="0.25">
      <c r="A1779" s="196"/>
      <c r="B1779" s="196"/>
      <c r="C1779" s="196"/>
      <c r="D1779" s="196"/>
      <c r="E1779" s="196" t="s">
        <v>1309</v>
      </c>
      <c r="F1779" s="197">
        <v>5.0199999999999996</v>
      </c>
      <c r="G1779" s="196" t="s">
        <v>1310</v>
      </c>
      <c r="H1779" s="197">
        <v>5.73</v>
      </c>
      <c r="I1779" s="196" t="s">
        <v>1311</v>
      </c>
      <c r="J1779" s="197">
        <v>10.75</v>
      </c>
    </row>
    <row r="1780" spans="1:10" x14ac:dyDescent="0.25">
      <c r="A1780" s="196"/>
      <c r="B1780" s="196"/>
      <c r="C1780" s="196"/>
      <c r="D1780" s="196"/>
      <c r="E1780" s="196" t="s">
        <v>1312</v>
      </c>
      <c r="F1780" s="197">
        <v>6.91</v>
      </c>
      <c r="G1780" s="196"/>
      <c r="H1780" s="165" t="s">
        <v>1313</v>
      </c>
      <c r="I1780" s="165"/>
      <c r="J1780" s="197">
        <v>40.630000000000003</v>
      </c>
    </row>
    <row r="1781" spans="1:10" ht="14.4" thickBot="1" x14ac:dyDescent="0.3">
      <c r="A1781" s="191"/>
      <c r="B1781" s="191"/>
      <c r="C1781" s="191"/>
      <c r="D1781" s="191"/>
      <c r="E1781" s="191"/>
      <c r="F1781" s="191"/>
      <c r="G1781" s="191" t="s">
        <v>1314</v>
      </c>
      <c r="H1781" s="193" t="s">
        <v>2055</v>
      </c>
      <c r="I1781" s="191" t="s">
        <v>1316</v>
      </c>
      <c r="J1781" s="192">
        <v>203.15</v>
      </c>
    </row>
    <row r="1782" spans="1:10" ht="14.4" thickTop="1" x14ac:dyDescent="0.25">
      <c r="A1782" s="179"/>
      <c r="B1782" s="179"/>
      <c r="C1782" s="179"/>
      <c r="D1782" s="179"/>
      <c r="E1782" s="179"/>
      <c r="F1782" s="179"/>
      <c r="G1782" s="179"/>
      <c r="H1782" s="179"/>
      <c r="I1782" s="179"/>
      <c r="J1782" s="179"/>
    </row>
    <row r="1783" spans="1:10" x14ac:dyDescent="0.25">
      <c r="A1783" s="168" t="s">
        <v>562</v>
      </c>
      <c r="B1783" s="170" t="s">
        <v>3</v>
      </c>
      <c r="C1783" s="168" t="s">
        <v>4</v>
      </c>
      <c r="D1783" s="168" t="s">
        <v>5</v>
      </c>
      <c r="E1783" s="161" t="s">
        <v>1291</v>
      </c>
      <c r="F1783" s="161"/>
      <c r="G1783" s="169" t="s">
        <v>6</v>
      </c>
      <c r="H1783" s="170" t="s">
        <v>7</v>
      </c>
      <c r="I1783" s="170" t="s">
        <v>8</v>
      </c>
      <c r="J1783" s="170" t="s">
        <v>10</v>
      </c>
    </row>
    <row r="1784" spans="1:10" x14ac:dyDescent="0.25">
      <c r="A1784" s="174" t="s">
        <v>1292</v>
      </c>
      <c r="B1784" s="176" t="s">
        <v>563</v>
      </c>
      <c r="C1784" s="174" t="s">
        <v>20</v>
      </c>
      <c r="D1784" s="174" t="s">
        <v>564</v>
      </c>
      <c r="E1784" s="162" t="s">
        <v>1293</v>
      </c>
      <c r="F1784" s="162"/>
      <c r="G1784" s="175" t="s">
        <v>38</v>
      </c>
      <c r="H1784" s="178">
        <v>1</v>
      </c>
      <c r="I1784" s="177">
        <v>996.36</v>
      </c>
      <c r="J1784" s="177">
        <v>996.36</v>
      </c>
    </row>
    <row r="1785" spans="1:10" ht="26.4" x14ac:dyDescent="0.25">
      <c r="A1785" s="180" t="s">
        <v>1294</v>
      </c>
      <c r="B1785" s="182" t="s">
        <v>1355</v>
      </c>
      <c r="C1785" s="180" t="s">
        <v>36</v>
      </c>
      <c r="D1785" s="180" t="s">
        <v>1356</v>
      </c>
      <c r="E1785" s="163" t="s">
        <v>1297</v>
      </c>
      <c r="F1785" s="163"/>
      <c r="G1785" s="181" t="s">
        <v>1298</v>
      </c>
      <c r="H1785" s="184">
        <v>1.2</v>
      </c>
      <c r="I1785" s="183">
        <v>29.46</v>
      </c>
      <c r="J1785" s="183">
        <v>35.35</v>
      </c>
    </row>
    <row r="1786" spans="1:10" ht="26.4" x14ac:dyDescent="0.25">
      <c r="A1786" s="180" t="s">
        <v>1294</v>
      </c>
      <c r="B1786" s="182" t="s">
        <v>1353</v>
      </c>
      <c r="C1786" s="180" t="s">
        <v>36</v>
      </c>
      <c r="D1786" s="180" t="s">
        <v>1354</v>
      </c>
      <c r="E1786" s="163" t="s">
        <v>1297</v>
      </c>
      <c r="F1786" s="163"/>
      <c r="G1786" s="181" t="s">
        <v>1298</v>
      </c>
      <c r="H1786" s="184">
        <v>1.2</v>
      </c>
      <c r="I1786" s="183">
        <v>24.83</v>
      </c>
      <c r="J1786" s="183">
        <v>29.79</v>
      </c>
    </row>
    <row r="1787" spans="1:10" ht="39.6" x14ac:dyDescent="0.25">
      <c r="A1787" s="185" t="s">
        <v>1303</v>
      </c>
      <c r="B1787" s="187" t="s">
        <v>2118</v>
      </c>
      <c r="C1787" s="185" t="s">
        <v>1305</v>
      </c>
      <c r="D1787" s="185" t="s">
        <v>2119</v>
      </c>
      <c r="E1787" s="164" t="s">
        <v>1307</v>
      </c>
      <c r="F1787" s="164"/>
      <c r="G1787" s="186" t="s">
        <v>38</v>
      </c>
      <c r="H1787" s="189">
        <v>1</v>
      </c>
      <c r="I1787" s="188">
        <v>931.22</v>
      </c>
      <c r="J1787" s="188">
        <v>931.22</v>
      </c>
    </row>
    <row r="1788" spans="1:10" x14ac:dyDescent="0.25">
      <c r="A1788" s="196"/>
      <c r="B1788" s="196"/>
      <c r="C1788" s="196"/>
      <c r="D1788" s="196"/>
      <c r="E1788" s="196" t="s">
        <v>1309</v>
      </c>
      <c r="F1788" s="197">
        <v>23.13</v>
      </c>
      <c r="G1788" s="196" t="s">
        <v>1310</v>
      </c>
      <c r="H1788" s="197">
        <v>26.34</v>
      </c>
      <c r="I1788" s="196" t="s">
        <v>1311</v>
      </c>
      <c r="J1788" s="197">
        <v>49.47</v>
      </c>
    </row>
    <row r="1789" spans="1:10" x14ac:dyDescent="0.25">
      <c r="A1789" s="196"/>
      <c r="B1789" s="196"/>
      <c r="C1789" s="196"/>
      <c r="D1789" s="196"/>
      <c r="E1789" s="196" t="s">
        <v>1312</v>
      </c>
      <c r="F1789" s="197">
        <v>204.25</v>
      </c>
      <c r="G1789" s="196"/>
      <c r="H1789" s="165" t="s">
        <v>1313</v>
      </c>
      <c r="I1789" s="165"/>
      <c r="J1789" s="197">
        <v>1200.6099999999999</v>
      </c>
    </row>
    <row r="1790" spans="1:10" ht="14.4" thickBot="1" x14ac:dyDescent="0.3">
      <c r="A1790" s="191"/>
      <c r="B1790" s="191"/>
      <c r="C1790" s="191"/>
      <c r="D1790" s="191"/>
      <c r="E1790" s="191"/>
      <c r="F1790" s="191"/>
      <c r="G1790" s="191" t="s">
        <v>1314</v>
      </c>
      <c r="H1790" s="193" t="s">
        <v>1375</v>
      </c>
      <c r="I1790" s="191" t="s">
        <v>1316</v>
      </c>
      <c r="J1790" s="192">
        <v>1200.6099999999999</v>
      </c>
    </row>
    <row r="1791" spans="1:10" ht="14.4" thickTop="1" x14ac:dyDescent="0.25">
      <c r="A1791" s="179"/>
      <c r="B1791" s="179"/>
      <c r="C1791" s="179"/>
      <c r="D1791" s="179"/>
      <c r="E1791" s="179"/>
      <c r="F1791" s="179"/>
      <c r="G1791" s="179"/>
      <c r="H1791" s="179"/>
      <c r="I1791" s="179"/>
      <c r="J1791" s="179"/>
    </row>
    <row r="1792" spans="1:10" x14ac:dyDescent="0.25">
      <c r="A1792" s="168" t="s">
        <v>565</v>
      </c>
      <c r="B1792" s="170" t="s">
        <v>3</v>
      </c>
      <c r="C1792" s="168" t="s">
        <v>4</v>
      </c>
      <c r="D1792" s="168" t="s">
        <v>5</v>
      </c>
      <c r="E1792" s="161" t="s">
        <v>1291</v>
      </c>
      <c r="F1792" s="161"/>
      <c r="G1792" s="169" t="s">
        <v>6</v>
      </c>
      <c r="H1792" s="170" t="s">
        <v>7</v>
      </c>
      <c r="I1792" s="170" t="s">
        <v>8</v>
      </c>
      <c r="J1792" s="170" t="s">
        <v>10</v>
      </c>
    </row>
    <row r="1793" spans="1:10" ht="26.4" x14ac:dyDescent="0.25">
      <c r="A1793" s="174" t="s">
        <v>1292</v>
      </c>
      <c r="B1793" s="176" t="s">
        <v>566</v>
      </c>
      <c r="C1793" s="174" t="s">
        <v>36</v>
      </c>
      <c r="D1793" s="174" t="s">
        <v>567</v>
      </c>
      <c r="E1793" s="162" t="s">
        <v>2095</v>
      </c>
      <c r="F1793" s="162"/>
      <c r="G1793" s="175" t="s">
        <v>38</v>
      </c>
      <c r="H1793" s="178">
        <v>1</v>
      </c>
      <c r="I1793" s="177">
        <v>45.69</v>
      </c>
      <c r="J1793" s="177">
        <v>45.69</v>
      </c>
    </row>
    <row r="1794" spans="1:10" ht="26.4" x14ac:dyDescent="0.25">
      <c r="A1794" s="180" t="s">
        <v>1294</v>
      </c>
      <c r="B1794" s="182" t="s">
        <v>1353</v>
      </c>
      <c r="C1794" s="180" t="s">
        <v>36</v>
      </c>
      <c r="D1794" s="180" t="s">
        <v>1354</v>
      </c>
      <c r="E1794" s="163" t="s">
        <v>1297</v>
      </c>
      <c r="F1794" s="163"/>
      <c r="G1794" s="181" t="s">
        <v>1298</v>
      </c>
      <c r="H1794" s="184">
        <v>0.11020000000000001</v>
      </c>
      <c r="I1794" s="183">
        <v>24.83</v>
      </c>
      <c r="J1794" s="183">
        <v>2.73</v>
      </c>
    </row>
    <row r="1795" spans="1:10" ht="26.4" x14ac:dyDescent="0.25">
      <c r="A1795" s="180" t="s">
        <v>1294</v>
      </c>
      <c r="B1795" s="182" t="s">
        <v>1355</v>
      </c>
      <c r="C1795" s="180" t="s">
        <v>36</v>
      </c>
      <c r="D1795" s="180" t="s">
        <v>1356</v>
      </c>
      <c r="E1795" s="163" t="s">
        <v>1297</v>
      </c>
      <c r="F1795" s="163"/>
      <c r="G1795" s="181" t="s">
        <v>1298</v>
      </c>
      <c r="H1795" s="184">
        <v>0.11020000000000001</v>
      </c>
      <c r="I1795" s="183">
        <v>29.46</v>
      </c>
      <c r="J1795" s="183">
        <v>3.24</v>
      </c>
    </row>
    <row r="1796" spans="1:10" x14ac:dyDescent="0.25">
      <c r="A1796" s="185" t="s">
        <v>1303</v>
      </c>
      <c r="B1796" s="187" t="s">
        <v>2120</v>
      </c>
      <c r="C1796" s="185" t="s">
        <v>36</v>
      </c>
      <c r="D1796" s="185" t="s">
        <v>2121</v>
      </c>
      <c r="E1796" s="164" t="s">
        <v>1307</v>
      </c>
      <c r="F1796" s="164"/>
      <c r="G1796" s="186" t="s">
        <v>38</v>
      </c>
      <c r="H1796" s="189">
        <v>1</v>
      </c>
      <c r="I1796" s="188">
        <v>39.51</v>
      </c>
      <c r="J1796" s="188">
        <v>39.51</v>
      </c>
    </row>
    <row r="1797" spans="1:10" x14ac:dyDescent="0.25">
      <c r="A1797" s="185" t="s">
        <v>1303</v>
      </c>
      <c r="B1797" s="187" t="s">
        <v>1373</v>
      </c>
      <c r="C1797" s="185" t="s">
        <v>36</v>
      </c>
      <c r="D1797" s="185" t="s">
        <v>1374</v>
      </c>
      <c r="E1797" s="164" t="s">
        <v>1307</v>
      </c>
      <c r="F1797" s="164"/>
      <c r="G1797" s="186" t="s">
        <v>38</v>
      </c>
      <c r="H1797" s="189">
        <v>1.06E-2</v>
      </c>
      <c r="I1797" s="188">
        <v>20.66</v>
      </c>
      <c r="J1797" s="188">
        <v>0.21</v>
      </c>
    </row>
    <row r="1798" spans="1:10" x14ac:dyDescent="0.25">
      <c r="A1798" s="196"/>
      <c r="B1798" s="196"/>
      <c r="C1798" s="196"/>
      <c r="D1798" s="196"/>
      <c r="E1798" s="196" t="s">
        <v>1309</v>
      </c>
      <c r="F1798" s="197">
        <v>2.11</v>
      </c>
      <c r="G1798" s="196" t="s">
        <v>1310</v>
      </c>
      <c r="H1798" s="197">
        <v>2.42</v>
      </c>
      <c r="I1798" s="196" t="s">
        <v>1311</v>
      </c>
      <c r="J1798" s="197">
        <v>4.53</v>
      </c>
    </row>
    <row r="1799" spans="1:10" x14ac:dyDescent="0.25">
      <c r="A1799" s="196"/>
      <c r="B1799" s="196"/>
      <c r="C1799" s="196"/>
      <c r="D1799" s="196"/>
      <c r="E1799" s="196" t="s">
        <v>1312</v>
      </c>
      <c r="F1799" s="197">
        <v>9.36</v>
      </c>
      <c r="G1799" s="196"/>
      <c r="H1799" s="165" t="s">
        <v>1313</v>
      </c>
      <c r="I1799" s="165"/>
      <c r="J1799" s="197">
        <v>55.05</v>
      </c>
    </row>
    <row r="1800" spans="1:10" ht="14.4" thickBot="1" x14ac:dyDescent="0.3">
      <c r="A1800" s="191"/>
      <c r="B1800" s="191"/>
      <c r="C1800" s="191"/>
      <c r="D1800" s="191"/>
      <c r="E1800" s="191"/>
      <c r="F1800" s="191"/>
      <c r="G1800" s="191" t="s">
        <v>1314</v>
      </c>
      <c r="H1800" s="193" t="s">
        <v>1375</v>
      </c>
      <c r="I1800" s="191" t="s">
        <v>1316</v>
      </c>
      <c r="J1800" s="192">
        <v>55.05</v>
      </c>
    </row>
    <row r="1801" spans="1:10" ht="14.4" thickTop="1" x14ac:dyDescent="0.25">
      <c r="A1801" s="179"/>
      <c r="B1801" s="179"/>
      <c r="C1801" s="179"/>
      <c r="D1801" s="179"/>
      <c r="E1801" s="179"/>
      <c r="F1801" s="179"/>
      <c r="G1801" s="179"/>
      <c r="H1801" s="179"/>
      <c r="I1801" s="179"/>
      <c r="J1801" s="179"/>
    </row>
    <row r="1802" spans="1:10" x14ac:dyDescent="0.25">
      <c r="A1802" s="168" t="s">
        <v>568</v>
      </c>
      <c r="B1802" s="170" t="s">
        <v>3</v>
      </c>
      <c r="C1802" s="168" t="s">
        <v>4</v>
      </c>
      <c r="D1802" s="168" t="s">
        <v>5</v>
      </c>
      <c r="E1802" s="161" t="s">
        <v>1291</v>
      </c>
      <c r="F1802" s="161"/>
      <c r="G1802" s="169" t="s">
        <v>6</v>
      </c>
      <c r="H1802" s="170" t="s">
        <v>7</v>
      </c>
      <c r="I1802" s="170" t="s">
        <v>8</v>
      </c>
      <c r="J1802" s="170" t="s">
        <v>10</v>
      </c>
    </row>
    <row r="1803" spans="1:10" ht="39.6" x14ac:dyDescent="0.25">
      <c r="A1803" s="174" t="s">
        <v>1292</v>
      </c>
      <c r="B1803" s="176" t="s">
        <v>569</v>
      </c>
      <c r="C1803" s="174" t="s">
        <v>36</v>
      </c>
      <c r="D1803" s="174" t="s">
        <v>570</v>
      </c>
      <c r="E1803" s="162" t="s">
        <v>2095</v>
      </c>
      <c r="F1803" s="162"/>
      <c r="G1803" s="175" t="s">
        <v>38</v>
      </c>
      <c r="H1803" s="178">
        <v>1</v>
      </c>
      <c r="I1803" s="177">
        <v>192.31</v>
      </c>
      <c r="J1803" s="177">
        <v>192.31</v>
      </c>
    </row>
    <row r="1804" spans="1:10" ht="26.4" x14ac:dyDescent="0.25">
      <c r="A1804" s="180" t="s">
        <v>1294</v>
      </c>
      <c r="B1804" s="182" t="s">
        <v>1353</v>
      </c>
      <c r="C1804" s="180" t="s">
        <v>36</v>
      </c>
      <c r="D1804" s="180" t="s">
        <v>1354</v>
      </c>
      <c r="E1804" s="163" t="s">
        <v>1297</v>
      </c>
      <c r="F1804" s="163"/>
      <c r="G1804" s="181" t="s">
        <v>1298</v>
      </c>
      <c r="H1804" s="184">
        <v>0.37430000000000002</v>
      </c>
      <c r="I1804" s="183">
        <v>24.83</v>
      </c>
      <c r="J1804" s="183">
        <v>9.2899999999999991</v>
      </c>
    </row>
    <row r="1805" spans="1:10" ht="26.4" x14ac:dyDescent="0.25">
      <c r="A1805" s="180" t="s">
        <v>1294</v>
      </c>
      <c r="B1805" s="182" t="s">
        <v>1355</v>
      </c>
      <c r="C1805" s="180" t="s">
        <v>36</v>
      </c>
      <c r="D1805" s="180" t="s">
        <v>1356</v>
      </c>
      <c r="E1805" s="163" t="s">
        <v>1297</v>
      </c>
      <c r="F1805" s="163"/>
      <c r="G1805" s="181" t="s">
        <v>1298</v>
      </c>
      <c r="H1805" s="184">
        <v>0.37430000000000002</v>
      </c>
      <c r="I1805" s="183">
        <v>29.46</v>
      </c>
      <c r="J1805" s="183">
        <v>11.02</v>
      </c>
    </row>
    <row r="1806" spans="1:10" x14ac:dyDescent="0.25">
      <c r="A1806" s="185" t="s">
        <v>1303</v>
      </c>
      <c r="B1806" s="187" t="s">
        <v>1373</v>
      </c>
      <c r="C1806" s="185" t="s">
        <v>36</v>
      </c>
      <c r="D1806" s="185" t="s">
        <v>1374</v>
      </c>
      <c r="E1806" s="164" t="s">
        <v>1307</v>
      </c>
      <c r="F1806" s="164"/>
      <c r="G1806" s="186" t="s">
        <v>38</v>
      </c>
      <c r="H1806" s="189">
        <v>1.9199999999999998E-2</v>
      </c>
      <c r="I1806" s="188">
        <v>20.66</v>
      </c>
      <c r="J1806" s="188">
        <v>0.39</v>
      </c>
    </row>
    <row r="1807" spans="1:10" ht="26.4" x14ac:dyDescent="0.25">
      <c r="A1807" s="185" t="s">
        <v>1303</v>
      </c>
      <c r="B1807" s="187" t="s">
        <v>2122</v>
      </c>
      <c r="C1807" s="185" t="s">
        <v>36</v>
      </c>
      <c r="D1807" s="185" t="s">
        <v>2123</v>
      </c>
      <c r="E1807" s="164" t="s">
        <v>1307</v>
      </c>
      <c r="F1807" s="164"/>
      <c r="G1807" s="186" t="s">
        <v>38</v>
      </c>
      <c r="H1807" s="189">
        <v>1</v>
      </c>
      <c r="I1807" s="188">
        <v>171.61</v>
      </c>
      <c r="J1807" s="188">
        <v>171.61</v>
      </c>
    </row>
    <row r="1808" spans="1:10" x14ac:dyDescent="0.25">
      <c r="A1808" s="196"/>
      <c r="B1808" s="196"/>
      <c r="C1808" s="196"/>
      <c r="D1808" s="196"/>
      <c r="E1808" s="196" t="s">
        <v>1309</v>
      </c>
      <c r="F1808" s="197">
        <v>7.21</v>
      </c>
      <c r="G1808" s="196" t="s">
        <v>1310</v>
      </c>
      <c r="H1808" s="197">
        <v>8.2100000000000009</v>
      </c>
      <c r="I1808" s="196" t="s">
        <v>1311</v>
      </c>
      <c r="J1808" s="197">
        <v>15.42</v>
      </c>
    </row>
    <row r="1809" spans="1:10" x14ac:dyDescent="0.25">
      <c r="A1809" s="196"/>
      <c r="B1809" s="196"/>
      <c r="C1809" s="196"/>
      <c r="D1809" s="196"/>
      <c r="E1809" s="196" t="s">
        <v>1312</v>
      </c>
      <c r="F1809" s="197">
        <v>39.42</v>
      </c>
      <c r="G1809" s="196"/>
      <c r="H1809" s="165" t="s">
        <v>1313</v>
      </c>
      <c r="I1809" s="165"/>
      <c r="J1809" s="197">
        <v>231.73</v>
      </c>
    </row>
    <row r="1810" spans="1:10" ht="14.4" thickBot="1" x14ac:dyDescent="0.3">
      <c r="A1810" s="191"/>
      <c r="B1810" s="191"/>
      <c r="C1810" s="191"/>
      <c r="D1810" s="191"/>
      <c r="E1810" s="191"/>
      <c r="F1810" s="191"/>
      <c r="G1810" s="191" t="s">
        <v>1314</v>
      </c>
      <c r="H1810" s="193" t="s">
        <v>1375</v>
      </c>
      <c r="I1810" s="191" t="s">
        <v>1316</v>
      </c>
      <c r="J1810" s="192">
        <v>231.73</v>
      </c>
    </row>
    <row r="1811" spans="1:10" ht="14.4" thickTop="1" x14ac:dyDescent="0.25">
      <c r="A1811" s="179"/>
      <c r="B1811" s="179"/>
      <c r="C1811" s="179"/>
      <c r="D1811" s="179"/>
      <c r="E1811" s="179"/>
      <c r="F1811" s="179"/>
      <c r="G1811" s="179"/>
      <c r="H1811" s="179"/>
      <c r="I1811" s="179"/>
      <c r="J1811" s="179"/>
    </row>
    <row r="1812" spans="1:10" x14ac:dyDescent="0.25">
      <c r="A1812" s="168" t="s">
        <v>571</v>
      </c>
      <c r="B1812" s="170" t="s">
        <v>3</v>
      </c>
      <c r="C1812" s="168" t="s">
        <v>4</v>
      </c>
      <c r="D1812" s="168" t="s">
        <v>5</v>
      </c>
      <c r="E1812" s="161" t="s">
        <v>1291</v>
      </c>
      <c r="F1812" s="161"/>
      <c r="G1812" s="169" t="s">
        <v>6</v>
      </c>
      <c r="H1812" s="170" t="s">
        <v>7</v>
      </c>
      <c r="I1812" s="170" t="s">
        <v>8</v>
      </c>
      <c r="J1812" s="170" t="s">
        <v>10</v>
      </c>
    </row>
    <row r="1813" spans="1:10" ht="39.6" x14ac:dyDescent="0.25">
      <c r="A1813" s="174" t="s">
        <v>1292</v>
      </c>
      <c r="B1813" s="176" t="s">
        <v>572</v>
      </c>
      <c r="C1813" s="174" t="s">
        <v>36</v>
      </c>
      <c r="D1813" s="174" t="s">
        <v>573</v>
      </c>
      <c r="E1813" s="162" t="s">
        <v>2095</v>
      </c>
      <c r="F1813" s="162"/>
      <c r="G1813" s="175" t="s">
        <v>38</v>
      </c>
      <c r="H1813" s="178">
        <v>1</v>
      </c>
      <c r="I1813" s="177">
        <v>108.61</v>
      </c>
      <c r="J1813" s="177">
        <v>108.61</v>
      </c>
    </row>
    <row r="1814" spans="1:10" ht="26.4" x14ac:dyDescent="0.25">
      <c r="A1814" s="180" t="s">
        <v>1294</v>
      </c>
      <c r="B1814" s="182" t="s">
        <v>1353</v>
      </c>
      <c r="C1814" s="180" t="s">
        <v>36</v>
      </c>
      <c r="D1814" s="180" t="s">
        <v>1354</v>
      </c>
      <c r="E1814" s="163" t="s">
        <v>1297</v>
      </c>
      <c r="F1814" s="163"/>
      <c r="G1814" s="181" t="s">
        <v>1298</v>
      </c>
      <c r="H1814" s="184">
        <v>0.22120000000000001</v>
      </c>
      <c r="I1814" s="183">
        <v>24.83</v>
      </c>
      <c r="J1814" s="183">
        <v>5.49</v>
      </c>
    </row>
    <row r="1815" spans="1:10" ht="26.4" x14ac:dyDescent="0.25">
      <c r="A1815" s="180" t="s">
        <v>1294</v>
      </c>
      <c r="B1815" s="182" t="s">
        <v>1355</v>
      </c>
      <c r="C1815" s="180" t="s">
        <v>36</v>
      </c>
      <c r="D1815" s="180" t="s">
        <v>1356</v>
      </c>
      <c r="E1815" s="163" t="s">
        <v>1297</v>
      </c>
      <c r="F1815" s="163"/>
      <c r="G1815" s="181" t="s">
        <v>1298</v>
      </c>
      <c r="H1815" s="184">
        <v>0.22120000000000001</v>
      </c>
      <c r="I1815" s="183">
        <v>29.46</v>
      </c>
      <c r="J1815" s="183">
        <v>6.51</v>
      </c>
    </row>
    <row r="1816" spans="1:10" x14ac:dyDescent="0.25">
      <c r="A1816" s="185" t="s">
        <v>1303</v>
      </c>
      <c r="B1816" s="187" t="s">
        <v>1373</v>
      </c>
      <c r="C1816" s="185" t="s">
        <v>36</v>
      </c>
      <c r="D1816" s="185" t="s">
        <v>1374</v>
      </c>
      <c r="E1816" s="164" t="s">
        <v>1307</v>
      </c>
      <c r="F1816" s="164"/>
      <c r="G1816" s="186" t="s">
        <v>38</v>
      </c>
      <c r="H1816" s="189">
        <v>1.06E-2</v>
      </c>
      <c r="I1816" s="188">
        <v>20.66</v>
      </c>
      <c r="J1816" s="188">
        <v>0.21</v>
      </c>
    </row>
    <row r="1817" spans="1:10" ht="26.4" x14ac:dyDescent="0.25">
      <c r="A1817" s="185" t="s">
        <v>1303</v>
      </c>
      <c r="B1817" s="187" t="s">
        <v>2124</v>
      </c>
      <c r="C1817" s="185" t="s">
        <v>36</v>
      </c>
      <c r="D1817" s="185" t="s">
        <v>2125</v>
      </c>
      <c r="E1817" s="164" t="s">
        <v>1307</v>
      </c>
      <c r="F1817" s="164"/>
      <c r="G1817" s="186" t="s">
        <v>38</v>
      </c>
      <c r="H1817" s="189">
        <v>1</v>
      </c>
      <c r="I1817" s="188">
        <v>96.4</v>
      </c>
      <c r="J1817" s="188">
        <v>96.4</v>
      </c>
    </row>
    <row r="1818" spans="1:10" x14ac:dyDescent="0.25">
      <c r="A1818" s="196"/>
      <c r="B1818" s="196"/>
      <c r="C1818" s="196"/>
      <c r="D1818" s="196"/>
      <c r="E1818" s="196" t="s">
        <v>1309</v>
      </c>
      <c r="F1818" s="197">
        <v>4.26</v>
      </c>
      <c r="G1818" s="196" t="s">
        <v>1310</v>
      </c>
      <c r="H1818" s="197">
        <v>4.8499999999999996</v>
      </c>
      <c r="I1818" s="196" t="s">
        <v>1311</v>
      </c>
      <c r="J1818" s="197">
        <v>9.11</v>
      </c>
    </row>
    <row r="1819" spans="1:10" x14ac:dyDescent="0.25">
      <c r="A1819" s="196"/>
      <c r="B1819" s="196"/>
      <c r="C1819" s="196"/>
      <c r="D1819" s="196"/>
      <c r="E1819" s="196" t="s">
        <v>1312</v>
      </c>
      <c r="F1819" s="197">
        <v>22.26</v>
      </c>
      <c r="G1819" s="196"/>
      <c r="H1819" s="165" t="s">
        <v>1313</v>
      </c>
      <c r="I1819" s="165"/>
      <c r="J1819" s="197">
        <v>130.87</v>
      </c>
    </row>
    <row r="1820" spans="1:10" ht="14.4" thickBot="1" x14ac:dyDescent="0.3">
      <c r="A1820" s="191"/>
      <c r="B1820" s="191"/>
      <c r="C1820" s="191"/>
      <c r="D1820" s="191"/>
      <c r="E1820" s="191"/>
      <c r="F1820" s="191"/>
      <c r="G1820" s="191" t="s">
        <v>1314</v>
      </c>
      <c r="H1820" s="193" t="s">
        <v>2126</v>
      </c>
      <c r="I1820" s="191" t="s">
        <v>1316</v>
      </c>
      <c r="J1820" s="192">
        <v>3664.36</v>
      </c>
    </row>
    <row r="1821" spans="1:10" ht="14.4" thickTop="1" x14ac:dyDescent="0.25">
      <c r="A1821" s="179"/>
      <c r="B1821" s="179"/>
      <c r="C1821" s="179"/>
      <c r="D1821" s="179"/>
      <c r="E1821" s="179"/>
      <c r="F1821" s="179"/>
      <c r="G1821" s="179"/>
      <c r="H1821" s="179"/>
      <c r="I1821" s="179"/>
      <c r="J1821" s="179"/>
    </row>
    <row r="1822" spans="1:10" x14ac:dyDescent="0.25">
      <c r="A1822" s="168" t="s">
        <v>574</v>
      </c>
      <c r="B1822" s="170" t="s">
        <v>3</v>
      </c>
      <c r="C1822" s="168" t="s">
        <v>4</v>
      </c>
      <c r="D1822" s="168" t="s">
        <v>5</v>
      </c>
      <c r="E1822" s="161" t="s">
        <v>1291</v>
      </c>
      <c r="F1822" s="161"/>
      <c r="G1822" s="169" t="s">
        <v>6</v>
      </c>
      <c r="H1822" s="170" t="s">
        <v>7</v>
      </c>
      <c r="I1822" s="170" t="s">
        <v>8</v>
      </c>
      <c r="J1822" s="170" t="s">
        <v>10</v>
      </c>
    </row>
    <row r="1823" spans="1:10" ht="39.6" x14ac:dyDescent="0.25">
      <c r="A1823" s="174" t="s">
        <v>1292</v>
      </c>
      <c r="B1823" s="176" t="s">
        <v>575</v>
      </c>
      <c r="C1823" s="174" t="s">
        <v>36</v>
      </c>
      <c r="D1823" s="174" t="s">
        <v>576</v>
      </c>
      <c r="E1823" s="162" t="s">
        <v>2095</v>
      </c>
      <c r="F1823" s="162"/>
      <c r="G1823" s="175" t="s">
        <v>38</v>
      </c>
      <c r="H1823" s="178">
        <v>1</v>
      </c>
      <c r="I1823" s="177">
        <v>103.13</v>
      </c>
      <c r="J1823" s="177">
        <v>103.13</v>
      </c>
    </row>
    <row r="1824" spans="1:10" ht="26.4" x14ac:dyDescent="0.25">
      <c r="A1824" s="180" t="s">
        <v>1294</v>
      </c>
      <c r="B1824" s="182" t="s">
        <v>1355</v>
      </c>
      <c r="C1824" s="180" t="s">
        <v>36</v>
      </c>
      <c r="D1824" s="180" t="s">
        <v>1356</v>
      </c>
      <c r="E1824" s="163" t="s">
        <v>1297</v>
      </c>
      <c r="F1824" s="163"/>
      <c r="G1824" s="181" t="s">
        <v>1298</v>
      </c>
      <c r="H1824" s="184">
        <v>0.22120000000000001</v>
      </c>
      <c r="I1824" s="183">
        <v>29.46</v>
      </c>
      <c r="J1824" s="183">
        <v>6.51</v>
      </c>
    </row>
    <row r="1825" spans="1:10" ht="26.4" x14ac:dyDescent="0.25">
      <c r="A1825" s="180" t="s">
        <v>1294</v>
      </c>
      <c r="B1825" s="182" t="s">
        <v>1353</v>
      </c>
      <c r="C1825" s="180" t="s">
        <v>36</v>
      </c>
      <c r="D1825" s="180" t="s">
        <v>1354</v>
      </c>
      <c r="E1825" s="163" t="s">
        <v>1297</v>
      </c>
      <c r="F1825" s="163"/>
      <c r="G1825" s="181" t="s">
        <v>1298</v>
      </c>
      <c r="H1825" s="184">
        <v>0.22120000000000001</v>
      </c>
      <c r="I1825" s="183">
        <v>24.83</v>
      </c>
      <c r="J1825" s="183">
        <v>5.49</v>
      </c>
    </row>
    <row r="1826" spans="1:10" x14ac:dyDescent="0.25">
      <c r="A1826" s="185" t="s">
        <v>1303</v>
      </c>
      <c r="B1826" s="187" t="s">
        <v>1373</v>
      </c>
      <c r="C1826" s="185" t="s">
        <v>36</v>
      </c>
      <c r="D1826" s="185" t="s">
        <v>1374</v>
      </c>
      <c r="E1826" s="164" t="s">
        <v>1307</v>
      </c>
      <c r="F1826" s="164"/>
      <c r="G1826" s="186" t="s">
        <v>38</v>
      </c>
      <c r="H1826" s="189">
        <v>1.06E-2</v>
      </c>
      <c r="I1826" s="188">
        <v>20.66</v>
      </c>
      <c r="J1826" s="188">
        <v>0.21</v>
      </c>
    </row>
    <row r="1827" spans="1:10" ht="26.4" x14ac:dyDescent="0.25">
      <c r="A1827" s="185" t="s">
        <v>1303</v>
      </c>
      <c r="B1827" s="187" t="s">
        <v>2127</v>
      </c>
      <c r="C1827" s="185" t="s">
        <v>36</v>
      </c>
      <c r="D1827" s="185" t="s">
        <v>2128</v>
      </c>
      <c r="E1827" s="164" t="s">
        <v>1307</v>
      </c>
      <c r="F1827" s="164"/>
      <c r="G1827" s="186" t="s">
        <v>38</v>
      </c>
      <c r="H1827" s="189">
        <v>1</v>
      </c>
      <c r="I1827" s="188">
        <v>90.92</v>
      </c>
      <c r="J1827" s="188">
        <v>90.92</v>
      </c>
    </row>
    <row r="1828" spans="1:10" x14ac:dyDescent="0.25">
      <c r="A1828" s="196"/>
      <c r="B1828" s="196"/>
      <c r="C1828" s="196"/>
      <c r="D1828" s="196"/>
      <c r="E1828" s="196" t="s">
        <v>1309</v>
      </c>
      <c r="F1828" s="197">
        <v>4.26</v>
      </c>
      <c r="G1828" s="196" t="s">
        <v>1310</v>
      </c>
      <c r="H1828" s="197">
        <v>4.8499999999999996</v>
      </c>
      <c r="I1828" s="196" t="s">
        <v>1311</v>
      </c>
      <c r="J1828" s="197">
        <v>9.11</v>
      </c>
    </row>
    <row r="1829" spans="1:10" x14ac:dyDescent="0.25">
      <c r="A1829" s="196"/>
      <c r="B1829" s="196"/>
      <c r="C1829" s="196"/>
      <c r="D1829" s="196"/>
      <c r="E1829" s="196" t="s">
        <v>1312</v>
      </c>
      <c r="F1829" s="197">
        <v>21.14</v>
      </c>
      <c r="G1829" s="196"/>
      <c r="H1829" s="165" t="s">
        <v>1313</v>
      </c>
      <c r="I1829" s="165"/>
      <c r="J1829" s="197">
        <v>124.27</v>
      </c>
    </row>
    <row r="1830" spans="1:10" ht="14.4" thickBot="1" x14ac:dyDescent="0.3">
      <c r="A1830" s="191"/>
      <c r="B1830" s="191"/>
      <c r="C1830" s="191"/>
      <c r="D1830" s="191"/>
      <c r="E1830" s="191"/>
      <c r="F1830" s="191"/>
      <c r="G1830" s="191" t="s">
        <v>1314</v>
      </c>
      <c r="H1830" s="193" t="s">
        <v>1981</v>
      </c>
      <c r="I1830" s="191" t="s">
        <v>1316</v>
      </c>
      <c r="J1830" s="192">
        <v>372.81</v>
      </c>
    </row>
    <row r="1831" spans="1:10" ht="14.4" thickTop="1" x14ac:dyDescent="0.25">
      <c r="A1831" s="179"/>
      <c r="B1831" s="179"/>
      <c r="C1831" s="179"/>
      <c r="D1831" s="179"/>
      <c r="E1831" s="179"/>
      <c r="F1831" s="179"/>
      <c r="G1831" s="179"/>
      <c r="H1831" s="179"/>
      <c r="I1831" s="179"/>
      <c r="J1831" s="179"/>
    </row>
    <row r="1832" spans="1:10" x14ac:dyDescent="0.25">
      <c r="A1832" s="168" t="s">
        <v>577</v>
      </c>
      <c r="B1832" s="170" t="s">
        <v>3</v>
      </c>
      <c r="C1832" s="168" t="s">
        <v>4</v>
      </c>
      <c r="D1832" s="168" t="s">
        <v>5</v>
      </c>
      <c r="E1832" s="161" t="s">
        <v>1291</v>
      </c>
      <c r="F1832" s="161"/>
      <c r="G1832" s="169" t="s">
        <v>6</v>
      </c>
      <c r="H1832" s="170" t="s">
        <v>7</v>
      </c>
      <c r="I1832" s="170" t="s">
        <v>8</v>
      </c>
      <c r="J1832" s="170" t="s">
        <v>10</v>
      </c>
    </row>
    <row r="1833" spans="1:10" ht="39.6" x14ac:dyDescent="0.25">
      <c r="A1833" s="174" t="s">
        <v>1292</v>
      </c>
      <c r="B1833" s="176" t="s">
        <v>578</v>
      </c>
      <c r="C1833" s="174" t="s">
        <v>36</v>
      </c>
      <c r="D1833" s="174" t="s">
        <v>579</v>
      </c>
      <c r="E1833" s="162" t="s">
        <v>2129</v>
      </c>
      <c r="F1833" s="162"/>
      <c r="G1833" s="175" t="s">
        <v>77</v>
      </c>
      <c r="H1833" s="178">
        <v>1</v>
      </c>
      <c r="I1833" s="177">
        <v>57.55</v>
      </c>
      <c r="J1833" s="177">
        <v>57.55</v>
      </c>
    </row>
    <row r="1834" spans="1:10" ht="26.4" x14ac:dyDescent="0.25">
      <c r="A1834" s="180" t="s">
        <v>1294</v>
      </c>
      <c r="B1834" s="182" t="s">
        <v>1353</v>
      </c>
      <c r="C1834" s="180" t="s">
        <v>36</v>
      </c>
      <c r="D1834" s="180" t="s">
        <v>1354</v>
      </c>
      <c r="E1834" s="163" t="s">
        <v>1297</v>
      </c>
      <c r="F1834" s="163"/>
      <c r="G1834" s="181" t="s">
        <v>1298</v>
      </c>
      <c r="H1834" s="184">
        <v>0.197209</v>
      </c>
      <c r="I1834" s="183">
        <v>24.83</v>
      </c>
      <c r="J1834" s="183">
        <v>4.8899999999999997</v>
      </c>
    </row>
    <row r="1835" spans="1:10" ht="26.4" x14ac:dyDescent="0.25">
      <c r="A1835" s="180" t="s">
        <v>1294</v>
      </c>
      <c r="B1835" s="182" t="s">
        <v>1355</v>
      </c>
      <c r="C1835" s="180" t="s">
        <v>36</v>
      </c>
      <c r="D1835" s="180" t="s">
        <v>1356</v>
      </c>
      <c r="E1835" s="163" t="s">
        <v>1297</v>
      </c>
      <c r="F1835" s="163"/>
      <c r="G1835" s="181" t="s">
        <v>1298</v>
      </c>
      <c r="H1835" s="184">
        <v>0.197209</v>
      </c>
      <c r="I1835" s="183">
        <v>29.46</v>
      </c>
      <c r="J1835" s="183">
        <v>5.8</v>
      </c>
    </row>
    <row r="1836" spans="1:10" ht="26.4" x14ac:dyDescent="0.25">
      <c r="A1836" s="185" t="s">
        <v>1303</v>
      </c>
      <c r="B1836" s="187" t="s">
        <v>2130</v>
      </c>
      <c r="C1836" s="185" t="s">
        <v>36</v>
      </c>
      <c r="D1836" s="185" t="s">
        <v>2131</v>
      </c>
      <c r="E1836" s="164" t="s">
        <v>1307</v>
      </c>
      <c r="F1836" s="164"/>
      <c r="G1836" s="186" t="s">
        <v>77</v>
      </c>
      <c r="H1836" s="189">
        <v>1.0357749999999999</v>
      </c>
      <c r="I1836" s="188">
        <v>45.25</v>
      </c>
      <c r="J1836" s="188">
        <v>46.86</v>
      </c>
    </row>
    <row r="1837" spans="1:10" x14ac:dyDescent="0.25">
      <c r="A1837" s="196"/>
      <c r="B1837" s="196"/>
      <c r="C1837" s="196"/>
      <c r="D1837" s="196"/>
      <c r="E1837" s="196" t="s">
        <v>1309</v>
      </c>
      <c r="F1837" s="197">
        <v>3.79</v>
      </c>
      <c r="G1837" s="196" t="s">
        <v>1310</v>
      </c>
      <c r="H1837" s="197">
        <v>4.33</v>
      </c>
      <c r="I1837" s="196" t="s">
        <v>1311</v>
      </c>
      <c r="J1837" s="197">
        <v>8.1199999999999992</v>
      </c>
    </row>
    <row r="1838" spans="1:10" x14ac:dyDescent="0.25">
      <c r="A1838" s="196"/>
      <c r="B1838" s="196"/>
      <c r="C1838" s="196"/>
      <c r="D1838" s="196"/>
      <c r="E1838" s="196" t="s">
        <v>1312</v>
      </c>
      <c r="F1838" s="197">
        <v>11.79</v>
      </c>
      <c r="G1838" s="196"/>
      <c r="H1838" s="165" t="s">
        <v>1313</v>
      </c>
      <c r="I1838" s="165"/>
      <c r="J1838" s="197">
        <v>69.34</v>
      </c>
    </row>
    <row r="1839" spans="1:10" ht="14.4" thickBot="1" x14ac:dyDescent="0.3">
      <c r="A1839" s="191"/>
      <c r="B1839" s="191"/>
      <c r="C1839" s="191"/>
      <c r="D1839" s="191"/>
      <c r="E1839" s="191"/>
      <c r="F1839" s="191"/>
      <c r="G1839" s="191" t="s">
        <v>1314</v>
      </c>
      <c r="H1839" s="193" t="s">
        <v>1832</v>
      </c>
      <c r="I1839" s="191" t="s">
        <v>1316</v>
      </c>
      <c r="J1839" s="192">
        <v>138.68</v>
      </c>
    </row>
    <row r="1840" spans="1:10" ht="14.4" thickTop="1" x14ac:dyDescent="0.25">
      <c r="A1840" s="179"/>
      <c r="B1840" s="179"/>
      <c r="C1840" s="179"/>
      <c r="D1840" s="179"/>
      <c r="E1840" s="179"/>
      <c r="F1840" s="179"/>
      <c r="G1840" s="179"/>
      <c r="H1840" s="179"/>
      <c r="I1840" s="179"/>
      <c r="J1840" s="179"/>
    </row>
    <row r="1841" spans="1:10" x14ac:dyDescent="0.25">
      <c r="A1841" s="168" t="s">
        <v>580</v>
      </c>
      <c r="B1841" s="170" t="s">
        <v>3</v>
      </c>
      <c r="C1841" s="168" t="s">
        <v>4</v>
      </c>
      <c r="D1841" s="168" t="s">
        <v>5</v>
      </c>
      <c r="E1841" s="161" t="s">
        <v>1291</v>
      </c>
      <c r="F1841" s="161"/>
      <c r="G1841" s="169" t="s">
        <v>6</v>
      </c>
      <c r="H1841" s="170" t="s">
        <v>7</v>
      </c>
      <c r="I1841" s="170" t="s">
        <v>8</v>
      </c>
      <c r="J1841" s="170" t="s">
        <v>10</v>
      </c>
    </row>
    <row r="1842" spans="1:10" ht="39.6" x14ac:dyDescent="0.25">
      <c r="A1842" s="174" t="s">
        <v>1292</v>
      </c>
      <c r="B1842" s="176" t="s">
        <v>581</v>
      </c>
      <c r="C1842" s="174" t="s">
        <v>36</v>
      </c>
      <c r="D1842" s="174" t="s">
        <v>582</v>
      </c>
      <c r="E1842" s="162" t="s">
        <v>2129</v>
      </c>
      <c r="F1842" s="162"/>
      <c r="G1842" s="175" t="s">
        <v>77</v>
      </c>
      <c r="H1842" s="178">
        <v>1</v>
      </c>
      <c r="I1842" s="177">
        <v>99.91</v>
      </c>
      <c r="J1842" s="177">
        <v>99.91</v>
      </c>
    </row>
    <row r="1843" spans="1:10" ht="26.4" x14ac:dyDescent="0.25">
      <c r="A1843" s="180" t="s">
        <v>1294</v>
      </c>
      <c r="B1843" s="182" t="s">
        <v>1353</v>
      </c>
      <c r="C1843" s="180" t="s">
        <v>36</v>
      </c>
      <c r="D1843" s="180" t="s">
        <v>1354</v>
      </c>
      <c r="E1843" s="163" t="s">
        <v>1297</v>
      </c>
      <c r="F1843" s="163"/>
      <c r="G1843" s="181" t="s">
        <v>1298</v>
      </c>
      <c r="H1843" s="184">
        <v>0.29563200000000001</v>
      </c>
      <c r="I1843" s="183">
        <v>24.83</v>
      </c>
      <c r="J1843" s="183">
        <v>7.34</v>
      </c>
    </row>
    <row r="1844" spans="1:10" ht="26.4" x14ac:dyDescent="0.25">
      <c r="A1844" s="180" t="s">
        <v>1294</v>
      </c>
      <c r="B1844" s="182" t="s">
        <v>1355</v>
      </c>
      <c r="C1844" s="180" t="s">
        <v>36</v>
      </c>
      <c r="D1844" s="180" t="s">
        <v>1356</v>
      </c>
      <c r="E1844" s="163" t="s">
        <v>1297</v>
      </c>
      <c r="F1844" s="163"/>
      <c r="G1844" s="181" t="s">
        <v>1298</v>
      </c>
      <c r="H1844" s="184">
        <v>0.29563200000000001</v>
      </c>
      <c r="I1844" s="183">
        <v>29.46</v>
      </c>
      <c r="J1844" s="183">
        <v>8.6999999999999993</v>
      </c>
    </row>
    <row r="1845" spans="1:10" ht="26.4" x14ac:dyDescent="0.25">
      <c r="A1845" s="185" t="s">
        <v>1303</v>
      </c>
      <c r="B1845" s="187" t="s">
        <v>2132</v>
      </c>
      <c r="C1845" s="185" t="s">
        <v>36</v>
      </c>
      <c r="D1845" s="185" t="s">
        <v>2133</v>
      </c>
      <c r="E1845" s="164" t="s">
        <v>1307</v>
      </c>
      <c r="F1845" s="164"/>
      <c r="G1845" s="186" t="s">
        <v>77</v>
      </c>
      <c r="H1845" s="189">
        <v>1.0357749999999999</v>
      </c>
      <c r="I1845" s="188">
        <v>80.98</v>
      </c>
      <c r="J1845" s="188">
        <v>83.87</v>
      </c>
    </row>
    <row r="1846" spans="1:10" x14ac:dyDescent="0.25">
      <c r="A1846" s="196"/>
      <c r="B1846" s="196"/>
      <c r="C1846" s="196"/>
      <c r="D1846" s="196"/>
      <c r="E1846" s="196" t="s">
        <v>1309</v>
      </c>
      <c r="F1846" s="197">
        <v>5.69</v>
      </c>
      <c r="G1846" s="196" t="s">
        <v>1310</v>
      </c>
      <c r="H1846" s="197">
        <v>6.49</v>
      </c>
      <c r="I1846" s="196" t="s">
        <v>1311</v>
      </c>
      <c r="J1846" s="197">
        <v>12.18</v>
      </c>
    </row>
    <row r="1847" spans="1:10" x14ac:dyDescent="0.25">
      <c r="A1847" s="196"/>
      <c r="B1847" s="196"/>
      <c r="C1847" s="196"/>
      <c r="D1847" s="196"/>
      <c r="E1847" s="196" t="s">
        <v>1312</v>
      </c>
      <c r="F1847" s="197">
        <v>20.48</v>
      </c>
      <c r="G1847" s="196"/>
      <c r="H1847" s="165" t="s">
        <v>1313</v>
      </c>
      <c r="I1847" s="165"/>
      <c r="J1847" s="197">
        <v>120.39</v>
      </c>
    </row>
    <row r="1848" spans="1:10" ht="14.4" thickBot="1" x14ac:dyDescent="0.3">
      <c r="A1848" s="191"/>
      <c r="B1848" s="191"/>
      <c r="C1848" s="191"/>
      <c r="D1848" s="191"/>
      <c r="E1848" s="191"/>
      <c r="F1848" s="191"/>
      <c r="G1848" s="191" t="s">
        <v>1314</v>
      </c>
      <c r="H1848" s="193" t="s">
        <v>1375</v>
      </c>
      <c r="I1848" s="191" t="s">
        <v>1316</v>
      </c>
      <c r="J1848" s="192">
        <v>120.39</v>
      </c>
    </row>
    <row r="1849" spans="1:10" ht="14.4" thickTop="1" x14ac:dyDescent="0.25">
      <c r="A1849" s="179"/>
      <c r="B1849" s="179"/>
      <c r="C1849" s="179"/>
      <c r="D1849" s="179"/>
      <c r="E1849" s="179"/>
      <c r="F1849" s="179"/>
      <c r="G1849" s="179"/>
      <c r="H1849" s="179"/>
      <c r="I1849" s="179"/>
      <c r="J1849" s="179"/>
    </row>
    <row r="1850" spans="1:10" x14ac:dyDescent="0.25">
      <c r="A1850" s="168" t="s">
        <v>583</v>
      </c>
      <c r="B1850" s="170" t="s">
        <v>3</v>
      </c>
      <c r="C1850" s="168" t="s">
        <v>4</v>
      </c>
      <c r="D1850" s="168" t="s">
        <v>5</v>
      </c>
      <c r="E1850" s="161" t="s">
        <v>1291</v>
      </c>
      <c r="F1850" s="161"/>
      <c r="G1850" s="169" t="s">
        <v>6</v>
      </c>
      <c r="H1850" s="170" t="s">
        <v>7</v>
      </c>
      <c r="I1850" s="170" t="s">
        <v>8</v>
      </c>
      <c r="J1850" s="170" t="s">
        <v>10</v>
      </c>
    </row>
    <row r="1851" spans="1:10" ht="39.6" x14ac:dyDescent="0.25">
      <c r="A1851" s="174" t="s">
        <v>1292</v>
      </c>
      <c r="B1851" s="176" t="s">
        <v>584</v>
      </c>
      <c r="C1851" s="174" t="s">
        <v>36</v>
      </c>
      <c r="D1851" s="174" t="s">
        <v>585</v>
      </c>
      <c r="E1851" s="162" t="s">
        <v>2109</v>
      </c>
      <c r="F1851" s="162"/>
      <c r="G1851" s="175" t="s">
        <v>38</v>
      </c>
      <c r="H1851" s="178">
        <v>1</v>
      </c>
      <c r="I1851" s="177">
        <v>7.63</v>
      </c>
      <c r="J1851" s="177">
        <v>7.63</v>
      </c>
    </row>
    <row r="1852" spans="1:10" ht="26.4" x14ac:dyDescent="0.25">
      <c r="A1852" s="180" t="s">
        <v>1294</v>
      </c>
      <c r="B1852" s="182" t="s">
        <v>1353</v>
      </c>
      <c r="C1852" s="180" t="s">
        <v>36</v>
      </c>
      <c r="D1852" s="180" t="s">
        <v>1354</v>
      </c>
      <c r="E1852" s="163" t="s">
        <v>1297</v>
      </c>
      <c r="F1852" s="163"/>
      <c r="G1852" s="181" t="s">
        <v>1298</v>
      </c>
      <c r="H1852" s="184">
        <v>9.4399999999999998E-2</v>
      </c>
      <c r="I1852" s="183">
        <v>24.83</v>
      </c>
      <c r="J1852" s="183">
        <v>2.34</v>
      </c>
    </row>
    <row r="1853" spans="1:10" ht="26.4" x14ac:dyDescent="0.25">
      <c r="A1853" s="180" t="s">
        <v>1294</v>
      </c>
      <c r="B1853" s="182" t="s">
        <v>1355</v>
      </c>
      <c r="C1853" s="180" t="s">
        <v>36</v>
      </c>
      <c r="D1853" s="180" t="s">
        <v>1356</v>
      </c>
      <c r="E1853" s="163" t="s">
        <v>1297</v>
      </c>
      <c r="F1853" s="163"/>
      <c r="G1853" s="181" t="s">
        <v>1298</v>
      </c>
      <c r="H1853" s="184">
        <v>9.4399999999999998E-2</v>
      </c>
      <c r="I1853" s="183">
        <v>29.46</v>
      </c>
      <c r="J1853" s="183">
        <v>2.78</v>
      </c>
    </row>
    <row r="1854" spans="1:10" x14ac:dyDescent="0.25">
      <c r="A1854" s="185" t="s">
        <v>1303</v>
      </c>
      <c r="B1854" s="187" t="s">
        <v>2105</v>
      </c>
      <c r="C1854" s="185" t="s">
        <v>36</v>
      </c>
      <c r="D1854" s="185" t="s">
        <v>2106</v>
      </c>
      <c r="E1854" s="164" t="s">
        <v>1307</v>
      </c>
      <c r="F1854" s="164"/>
      <c r="G1854" s="186" t="s">
        <v>38</v>
      </c>
      <c r="H1854" s="189">
        <v>5.8999999999999999E-3</v>
      </c>
      <c r="I1854" s="188">
        <v>65.78</v>
      </c>
      <c r="J1854" s="188">
        <v>0.38</v>
      </c>
    </row>
    <row r="1855" spans="1:10" ht="26.4" x14ac:dyDescent="0.25">
      <c r="A1855" s="185" t="s">
        <v>1303</v>
      </c>
      <c r="B1855" s="187" t="s">
        <v>2099</v>
      </c>
      <c r="C1855" s="185" t="s">
        <v>36</v>
      </c>
      <c r="D1855" s="185" t="s">
        <v>2100</v>
      </c>
      <c r="E1855" s="164" t="s">
        <v>1307</v>
      </c>
      <c r="F1855" s="164"/>
      <c r="G1855" s="186" t="s">
        <v>38</v>
      </c>
      <c r="H1855" s="189">
        <v>7.0000000000000001E-3</v>
      </c>
      <c r="I1855" s="188">
        <v>74.53</v>
      </c>
      <c r="J1855" s="188">
        <v>0.52</v>
      </c>
    </row>
    <row r="1856" spans="1:10" x14ac:dyDescent="0.25">
      <c r="A1856" s="185" t="s">
        <v>1303</v>
      </c>
      <c r="B1856" s="187" t="s">
        <v>2103</v>
      </c>
      <c r="C1856" s="185" t="s">
        <v>36</v>
      </c>
      <c r="D1856" s="185" t="s">
        <v>2104</v>
      </c>
      <c r="E1856" s="164" t="s">
        <v>1307</v>
      </c>
      <c r="F1856" s="164"/>
      <c r="G1856" s="186" t="s">
        <v>38</v>
      </c>
      <c r="H1856" s="189">
        <v>3.15E-2</v>
      </c>
      <c r="I1856" s="188">
        <v>2.06</v>
      </c>
      <c r="J1856" s="188">
        <v>0.06</v>
      </c>
    </row>
    <row r="1857" spans="1:10" ht="26.4" x14ac:dyDescent="0.25">
      <c r="A1857" s="185" t="s">
        <v>1303</v>
      </c>
      <c r="B1857" s="187" t="s">
        <v>2134</v>
      </c>
      <c r="C1857" s="185" t="s">
        <v>36</v>
      </c>
      <c r="D1857" s="185" t="s">
        <v>2135</v>
      </c>
      <c r="E1857" s="164" t="s">
        <v>1307</v>
      </c>
      <c r="F1857" s="164"/>
      <c r="G1857" s="186" t="s">
        <v>38</v>
      </c>
      <c r="H1857" s="189">
        <v>1</v>
      </c>
      <c r="I1857" s="188">
        <v>1.55</v>
      </c>
      <c r="J1857" s="188">
        <v>1.55</v>
      </c>
    </row>
    <row r="1858" spans="1:10" x14ac:dyDescent="0.25">
      <c r="A1858" s="196"/>
      <c r="B1858" s="196"/>
      <c r="C1858" s="196"/>
      <c r="D1858" s="196"/>
      <c r="E1858" s="196" t="s">
        <v>1309</v>
      </c>
      <c r="F1858" s="197">
        <v>1.81</v>
      </c>
      <c r="G1858" s="196" t="s">
        <v>1310</v>
      </c>
      <c r="H1858" s="197">
        <v>2.0699999999999998</v>
      </c>
      <c r="I1858" s="196" t="s">
        <v>1311</v>
      </c>
      <c r="J1858" s="197">
        <v>3.88</v>
      </c>
    </row>
    <row r="1859" spans="1:10" x14ac:dyDescent="0.25">
      <c r="A1859" s="196"/>
      <c r="B1859" s="196"/>
      <c r="C1859" s="196"/>
      <c r="D1859" s="196"/>
      <c r="E1859" s="196" t="s">
        <v>1312</v>
      </c>
      <c r="F1859" s="197">
        <v>1.56</v>
      </c>
      <c r="G1859" s="196"/>
      <c r="H1859" s="165" t="s">
        <v>1313</v>
      </c>
      <c r="I1859" s="165"/>
      <c r="J1859" s="197">
        <v>9.19</v>
      </c>
    </row>
    <row r="1860" spans="1:10" ht="14.4" thickBot="1" x14ac:dyDescent="0.3">
      <c r="A1860" s="191"/>
      <c r="B1860" s="191"/>
      <c r="C1860" s="191"/>
      <c r="D1860" s="191"/>
      <c r="E1860" s="191"/>
      <c r="F1860" s="191"/>
      <c r="G1860" s="191" t="s">
        <v>1314</v>
      </c>
      <c r="H1860" s="193" t="s">
        <v>1981</v>
      </c>
      <c r="I1860" s="191" t="s">
        <v>1316</v>
      </c>
      <c r="J1860" s="192">
        <v>27.57</v>
      </c>
    </row>
    <row r="1861" spans="1:10" ht="14.4" thickTop="1" x14ac:dyDescent="0.25">
      <c r="A1861" s="179"/>
      <c r="B1861" s="179"/>
      <c r="C1861" s="179"/>
      <c r="D1861" s="179"/>
      <c r="E1861" s="179"/>
      <c r="F1861" s="179"/>
      <c r="G1861" s="179"/>
      <c r="H1861" s="179"/>
      <c r="I1861" s="179"/>
      <c r="J1861" s="179"/>
    </row>
    <row r="1862" spans="1:10" x14ac:dyDescent="0.25">
      <c r="A1862" s="168" t="s">
        <v>586</v>
      </c>
      <c r="B1862" s="170" t="s">
        <v>3</v>
      </c>
      <c r="C1862" s="168" t="s">
        <v>4</v>
      </c>
      <c r="D1862" s="168" t="s">
        <v>5</v>
      </c>
      <c r="E1862" s="161" t="s">
        <v>1291</v>
      </c>
      <c r="F1862" s="161"/>
      <c r="G1862" s="169" t="s">
        <v>6</v>
      </c>
      <c r="H1862" s="170" t="s">
        <v>7</v>
      </c>
      <c r="I1862" s="170" t="s">
        <v>8</v>
      </c>
      <c r="J1862" s="170" t="s">
        <v>10</v>
      </c>
    </row>
    <row r="1863" spans="1:10" ht="26.4" x14ac:dyDescent="0.25">
      <c r="A1863" s="174" t="s">
        <v>1292</v>
      </c>
      <c r="B1863" s="176" t="s">
        <v>587</v>
      </c>
      <c r="C1863" s="174" t="s">
        <v>36</v>
      </c>
      <c r="D1863" s="174" t="s">
        <v>588</v>
      </c>
      <c r="E1863" s="162" t="s">
        <v>2109</v>
      </c>
      <c r="F1863" s="162"/>
      <c r="G1863" s="175" t="s">
        <v>38</v>
      </c>
      <c r="H1863" s="178">
        <v>1</v>
      </c>
      <c r="I1863" s="177">
        <v>26.22</v>
      </c>
      <c r="J1863" s="177">
        <v>26.22</v>
      </c>
    </row>
    <row r="1864" spans="1:10" ht="26.4" x14ac:dyDescent="0.25">
      <c r="A1864" s="180" t="s">
        <v>1294</v>
      </c>
      <c r="B1864" s="182" t="s">
        <v>1353</v>
      </c>
      <c r="C1864" s="180" t="s">
        <v>36</v>
      </c>
      <c r="D1864" s="180" t="s">
        <v>1354</v>
      </c>
      <c r="E1864" s="163" t="s">
        <v>1297</v>
      </c>
      <c r="F1864" s="163"/>
      <c r="G1864" s="181" t="s">
        <v>1298</v>
      </c>
      <c r="H1864" s="184">
        <v>7.3499999999999996E-2</v>
      </c>
      <c r="I1864" s="183">
        <v>24.83</v>
      </c>
      <c r="J1864" s="183">
        <v>1.82</v>
      </c>
    </row>
    <row r="1865" spans="1:10" ht="26.4" x14ac:dyDescent="0.25">
      <c r="A1865" s="180" t="s">
        <v>1294</v>
      </c>
      <c r="B1865" s="182" t="s">
        <v>1355</v>
      </c>
      <c r="C1865" s="180" t="s">
        <v>36</v>
      </c>
      <c r="D1865" s="180" t="s">
        <v>1356</v>
      </c>
      <c r="E1865" s="163" t="s">
        <v>1297</v>
      </c>
      <c r="F1865" s="163"/>
      <c r="G1865" s="181" t="s">
        <v>1298</v>
      </c>
      <c r="H1865" s="184">
        <v>7.3499999999999996E-2</v>
      </c>
      <c r="I1865" s="183">
        <v>29.46</v>
      </c>
      <c r="J1865" s="183">
        <v>2.16</v>
      </c>
    </row>
    <row r="1866" spans="1:10" ht="26.4" x14ac:dyDescent="0.25">
      <c r="A1866" s="185" t="s">
        <v>1303</v>
      </c>
      <c r="B1866" s="187" t="s">
        <v>2136</v>
      </c>
      <c r="C1866" s="185" t="s">
        <v>36</v>
      </c>
      <c r="D1866" s="185" t="s">
        <v>2137</v>
      </c>
      <c r="E1866" s="164" t="s">
        <v>1307</v>
      </c>
      <c r="F1866" s="164"/>
      <c r="G1866" s="186" t="s">
        <v>38</v>
      </c>
      <c r="H1866" s="189">
        <v>1</v>
      </c>
      <c r="I1866" s="188">
        <v>20.149999999999999</v>
      </c>
      <c r="J1866" s="188">
        <v>20.149999999999999</v>
      </c>
    </row>
    <row r="1867" spans="1:10" x14ac:dyDescent="0.25">
      <c r="A1867" s="185" t="s">
        <v>1303</v>
      </c>
      <c r="B1867" s="187" t="s">
        <v>2103</v>
      </c>
      <c r="C1867" s="185" t="s">
        <v>36</v>
      </c>
      <c r="D1867" s="185" t="s">
        <v>2104</v>
      </c>
      <c r="E1867" s="164" t="s">
        <v>1307</v>
      </c>
      <c r="F1867" s="164"/>
      <c r="G1867" s="186" t="s">
        <v>38</v>
      </c>
      <c r="H1867" s="189">
        <v>1.61E-2</v>
      </c>
      <c r="I1867" s="188">
        <v>2.06</v>
      </c>
      <c r="J1867" s="188">
        <v>0.03</v>
      </c>
    </row>
    <row r="1868" spans="1:10" ht="26.4" x14ac:dyDescent="0.25">
      <c r="A1868" s="185" t="s">
        <v>1303</v>
      </c>
      <c r="B1868" s="187" t="s">
        <v>2099</v>
      </c>
      <c r="C1868" s="185" t="s">
        <v>36</v>
      </c>
      <c r="D1868" s="185" t="s">
        <v>2100</v>
      </c>
      <c r="E1868" s="164" t="s">
        <v>1307</v>
      </c>
      <c r="F1868" s="164"/>
      <c r="G1868" s="186" t="s">
        <v>38</v>
      </c>
      <c r="H1868" s="189">
        <v>1.6500000000000001E-2</v>
      </c>
      <c r="I1868" s="188">
        <v>74.53</v>
      </c>
      <c r="J1868" s="188">
        <v>1.22</v>
      </c>
    </row>
    <row r="1869" spans="1:10" x14ac:dyDescent="0.25">
      <c r="A1869" s="185" t="s">
        <v>1303</v>
      </c>
      <c r="B1869" s="187" t="s">
        <v>2105</v>
      </c>
      <c r="C1869" s="185" t="s">
        <v>36</v>
      </c>
      <c r="D1869" s="185" t="s">
        <v>2106</v>
      </c>
      <c r="E1869" s="164" t="s">
        <v>1307</v>
      </c>
      <c r="F1869" s="164"/>
      <c r="G1869" s="186" t="s">
        <v>38</v>
      </c>
      <c r="H1869" s="189">
        <v>1.29E-2</v>
      </c>
      <c r="I1869" s="188">
        <v>65.78</v>
      </c>
      <c r="J1869" s="188">
        <v>0.84</v>
      </c>
    </row>
    <row r="1870" spans="1:10" x14ac:dyDescent="0.25">
      <c r="A1870" s="196"/>
      <c r="B1870" s="196"/>
      <c r="C1870" s="196"/>
      <c r="D1870" s="196"/>
      <c r="E1870" s="196" t="s">
        <v>1309</v>
      </c>
      <c r="F1870" s="197">
        <v>1.41</v>
      </c>
      <c r="G1870" s="196" t="s">
        <v>1310</v>
      </c>
      <c r="H1870" s="197">
        <v>1.61</v>
      </c>
      <c r="I1870" s="196" t="s">
        <v>1311</v>
      </c>
      <c r="J1870" s="197">
        <v>3.02</v>
      </c>
    </row>
    <row r="1871" spans="1:10" x14ac:dyDescent="0.25">
      <c r="A1871" s="196"/>
      <c r="B1871" s="196"/>
      <c r="C1871" s="196"/>
      <c r="D1871" s="196"/>
      <c r="E1871" s="196" t="s">
        <v>1312</v>
      </c>
      <c r="F1871" s="197">
        <v>5.37</v>
      </c>
      <c r="G1871" s="196"/>
      <c r="H1871" s="165" t="s">
        <v>1313</v>
      </c>
      <c r="I1871" s="165"/>
      <c r="J1871" s="197">
        <v>31.59</v>
      </c>
    </row>
    <row r="1872" spans="1:10" ht="14.4" thickBot="1" x14ac:dyDescent="0.3">
      <c r="A1872" s="191"/>
      <c r="B1872" s="191"/>
      <c r="C1872" s="191"/>
      <c r="D1872" s="191"/>
      <c r="E1872" s="191"/>
      <c r="F1872" s="191"/>
      <c r="G1872" s="191" t="s">
        <v>1314</v>
      </c>
      <c r="H1872" s="193" t="s">
        <v>1832</v>
      </c>
      <c r="I1872" s="191" t="s">
        <v>1316</v>
      </c>
      <c r="J1872" s="192">
        <v>63.18</v>
      </c>
    </row>
    <row r="1873" spans="1:10" ht="14.4" thickTop="1" x14ac:dyDescent="0.25">
      <c r="A1873" s="179"/>
      <c r="B1873" s="179"/>
      <c r="C1873" s="179"/>
      <c r="D1873" s="179"/>
      <c r="E1873" s="179"/>
      <c r="F1873" s="179"/>
      <c r="G1873" s="179"/>
      <c r="H1873" s="179"/>
      <c r="I1873" s="179"/>
      <c r="J1873" s="179"/>
    </row>
    <row r="1874" spans="1:10" x14ac:dyDescent="0.25">
      <c r="A1874" s="168" t="s">
        <v>589</v>
      </c>
      <c r="B1874" s="170" t="s">
        <v>3</v>
      </c>
      <c r="C1874" s="168" t="s">
        <v>4</v>
      </c>
      <c r="D1874" s="168" t="s">
        <v>5</v>
      </c>
      <c r="E1874" s="161" t="s">
        <v>1291</v>
      </c>
      <c r="F1874" s="161"/>
      <c r="G1874" s="169" t="s">
        <v>6</v>
      </c>
      <c r="H1874" s="170" t="s">
        <v>7</v>
      </c>
      <c r="I1874" s="170" t="s">
        <v>8</v>
      </c>
      <c r="J1874" s="170" t="s">
        <v>10</v>
      </c>
    </row>
    <row r="1875" spans="1:10" ht="39.6" x14ac:dyDescent="0.25">
      <c r="A1875" s="174" t="s">
        <v>1292</v>
      </c>
      <c r="B1875" s="176" t="s">
        <v>590</v>
      </c>
      <c r="C1875" s="174" t="s">
        <v>36</v>
      </c>
      <c r="D1875" s="174" t="s">
        <v>591</v>
      </c>
      <c r="E1875" s="162" t="s">
        <v>2098</v>
      </c>
      <c r="F1875" s="162"/>
      <c r="G1875" s="175" t="s">
        <v>38</v>
      </c>
      <c r="H1875" s="178">
        <v>1</v>
      </c>
      <c r="I1875" s="177">
        <v>3.68</v>
      </c>
      <c r="J1875" s="177">
        <v>3.68</v>
      </c>
    </row>
    <row r="1876" spans="1:10" ht="26.4" x14ac:dyDescent="0.25">
      <c r="A1876" s="180" t="s">
        <v>1294</v>
      </c>
      <c r="B1876" s="182" t="s">
        <v>1355</v>
      </c>
      <c r="C1876" s="180" t="s">
        <v>36</v>
      </c>
      <c r="D1876" s="180" t="s">
        <v>1356</v>
      </c>
      <c r="E1876" s="163" t="s">
        <v>1297</v>
      </c>
      <c r="F1876" s="163"/>
      <c r="G1876" s="181" t="s">
        <v>1298</v>
      </c>
      <c r="H1876" s="184">
        <v>3.8399999999999997E-2</v>
      </c>
      <c r="I1876" s="183">
        <v>29.46</v>
      </c>
      <c r="J1876" s="183">
        <v>1.1299999999999999</v>
      </c>
    </row>
    <row r="1877" spans="1:10" ht="26.4" x14ac:dyDescent="0.25">
      <c r="A1877" s="180" t="s">
        <v>1294</v>
      </c>
      <c r="B1877" s="182" t="s">
        <v>1353</v>
      </c>
      <c r="C1877" s="180" t="s">
        <v>36</v>
      </c>
      <c r="D1877" s="180" t="s">
        <v>1354</v>
      </c>
      <c r="E1877" s="163" t="s">
        <v>1297</v>
      </c>
      <c r="F1877" s="163"/>
      <c r="G1877" s="181" t="s">
        <v>1298</v>
      </c>
      <c r="H1877" s="184">
        <v>3.8399999999999997E-2</v>
      </c>
      <c r="I1877" s="183">
        <v>24.83</v>
      </c>
      <c r="J1877" s="183">
        <v>0.95</v>
      </c>
    </row>
    <row r="1878" spans="1:10" ht="26.4" x14ac:dyDescent="0.25">
      <c r="A1878" s="185" t="s">
        <v>1303</v>
      </c>
      <c r="B1878" s="187" t="s">
        <v>2138</v>
      </c>
      <c r="C1878" s="185" t="s">
        <v>36</v>
      </c>
      <c r="D1878" s="185" t="s">
        <v>2139</v>
      </c>
      <c r="E1878" s="164" t="s">
        <v>1307</v>
      </c>
      <c r="F1878" s="164"/>
      <c r="G1878" s="186" t="s">
        <v>38</v>
      </c>
      <c r="H1878" s="189">
        <v>1</v>
      </c>
      <c r="I1878" s="188">
        <v>0.98</v>
      </c>
      <c r="J1878" s="188">
        <v>0.98</v>
      </c>
    </row>
    <row r="1879" spans="1:10" x14ac:dyDescent="0.25">
      <c r="A1879" s="185" t="s">
        <v>1303</v>
      </c>
      <c r="B1879" s="187" t="s">
        <v>1373</v>
      </c>
      <c r="C1879" s="185" t="s">
        <v>36</v>
      </c>
      <c r="D1879" s="185" t="s">
        <v>1374</v>
      </c>
      <c r="E1879" s="164" t="s">
        <v>1307</v>
      </c>
      <c r="F1879" s="164"/>
      <c r="G1879" s="186" t="s">
        <v>38</v>
      </c>
      <c r="H1879" s="189">
        <v>5.3E-3</v>
      </c>
      <c r="I1879" s="188">
        <v>20.66</v>
      </c>
      <c r="J1879" s="188">
        <v>0.1</v>
      </c>
    </row>
    <row r="1880" spans="1:10" x14ac:dyDescent="0.25">
      <c r="A1880" s="185" t="s">
        <v>1303</v>
      </c>
      <c r="B1880" s="187" t="s">
        <v>2105</v>
      </c>
      <c r="C1880" s="185" t="s">
        <v>36</v>
      </c>
      <c r="D1880" s="185" t="s">
        <v>2106</v>
      </c>
      <c r="E1880" s="164" t="s">
        <v>1307</v>
      </c>
      <c r="F1880" s="164"/>
      <c r="G1880" s="186" t="s">
        <v>38</v>
      </c>
      <c r="H1880" s="189">
        <v>3.5000000000000001E-3</v>
      </c>
      <c r="I1880" s="188">
        <v>65.78</v>
      </c>
      <c r="J1880" s="188">
        <v>0.23</v>
      </c>
    </row>
    <row r="1881" spans="1:10" ht="26.4" x14ac:dyDescent="0.25">
      <c r="A1881" s="185" t="s">
        <v>1303</v>
      </c>
      <c r="B1881" s="187" t="s">
        <v>2099</v>
      </c>
      <c r="C1881" s="185" t="s">
        <v>36</v>
      </c>
      <c r="D1881" s="185" t="s">
        <v>2100</v>
      </c>
      <c r="E1881" s="164" t="s">
        <v>1307</v>
      </c>
      <c r="F1881" s="164"/>
      <c r="G1881" s="186" t="s">
        <v>38</v>
      </c>
      <c r="H1881" s="189">
        <v>4.0000000000000001E-3</v>
      </c>
      <c r="I1881" s="188">
        <v>74.53</v>
      </c>
      <c r="J1881" s="188">
        <v>0.28999999999999998</v>
      </c>
    </row>
    <row r="1882" spans="1:10" x14ac:dyDescent="0.25">
      <c r="A1882" s="196"/>
      <c r="B1882" s="196"/>
      <c r="C1882" s="196"/>
      <c r="D1882" s="196"/>
      <c r="E1882" s="196" t="s">
        <v>1309</v>
      </c>
      <c r="F1882" s="197">
        <v>0.73</v>
      </c>
      <c r="G1882" s="196" t="s">
        <v>1310</v>
      </c>
      <c r="H1882" s="197">
        <v>0.85</v>
      </c>
      <c r="I1882" s="196" t="s">
        <v>1311</v>
      </c>
      <c r="J1882" s="197">
        <v>1.58</v>
      </c>
    </row>
    <row r="1883" spans="1:10" x14ac:dyDescent="0.25">
      <c r="A1883" s="196"/>
      <c r="B1883" s="196"/>
      <c r="C1883" s="196"/>
      <c r="D1883" s="196"/>
      <c r="E1883" s="196" t="s">
        <v>1312</v>
      </c>
      <c r="F1883" s="197">
        <v>0.75</v>
      </c>
      <c r="G1883" s="196"/>
      <c r="H1883" s="165" t="s">
        <v>1313</v>
      </c>
      <c r="I1883" s="165"/>
      <c r="J1883" s="197">
        <v>4.43</v>
      </c>
    </row>
    <row r="1884" spans="1:10" ht="14.4" thickBot="1" x14ac:dyDescent="0.3">
      <c r="A1884" s="191"/>
      <c r="B1884" s="191"/>
      <c r="C1884" s="191"/>
      <c r="D1884" s="191"/>
      <c r="E1884" s="191"/>
      <c r="F1884" s="191"/>
      <c r="G1884" s="191" t="s">
        <v>1314</v>
      </c>
      <c r="H1884" s="193" t="s">
        <v>2140</v>
      </c>
      <c r="I1884" s="191" t="s">
        <v>1316</v>
      </c>
      <c r="J1884" s="192">
        <v>270.23</v>
      </c>
    </row>
    <row r="1885" spans="1:10" ht="14.4" thickTop="1" x14ac:dyDescent="0.25">
      <c r="A1885" s="179"/>
      <c r="B1885" s="179"/>
      <c r="C1885" s="179"/>
      <c r="D1885" s="179"/>
      <c r="E1885" s="179"/>
      <c r="F1885" s="179"/>
      <c r="G1885" s="179"/>
      <c r="H1885" s="179"/>
      <c r="I1885" s="179"/>
      <c r="J1885" s="179"/>
    </row>
    <row r="1886" spans="1:10" x14ac:dyDescent="0.25">
      <c r="A1886" s="168" t="s">
        <v>592</v>
      </c>
      <c r="B1886" s="170" t="s">
        <v>3</v>
      </c>
      <c r="C1886" s="168" t="s">
        <v>4</v>
      </c>
      <c r="D1886" s="168" t="s">
        <v>5</v>
      </c>
      <c r="E1886" s="161" t="s">
        <v>1291</v>
      </c>
      <c r="F1886" s="161"/>
      <c r="G1886" s="169" t="s">
        <v>6</v>
      </c>
      <c r="H1886" s="170" t="s">
        <v>7</v>
      </c>
      <c r="I1886" s="170" t="s">
        <v>8</v>
      </c>
      <c r="J1886" s="170" t="s">
        <v>10</v>
      </c>
    </row>
    <row r="1887" spans="1:10" ht="39.6" x14ac:dyDescent="0.25">
      <c r="A1887" s="174" t="s">
        <v>1292</v>
      </c>
      <c r="B1887" s="176" t="s">
        <v>593</v>
      </c>
      <c r="C1887" s="174" t="s">
        <v>36</v>
      </c>
      <c r="D1887" s="174" t="s">
        <v>594</v>
      </c>
      <c r="E1887" s="162" t="s">
        <v>2109</v>
      </c>
      <c r="F1887" s="162"/>
      <c r="G1887" s="175" t="s">
        <v>38</v>
      </c>
      <c r="H1887" s="178">
        <v>1</v>
      </c>
      <c r="I1887" s="177">
        <v>18.5</v>
      </c>
      <c r="J1887" s="177">
        <v>18.5</v>
      </c>
    </row>
    <row r="1888" spans="1:10" ht="26.4" x14ac:dyDescent="0.25">
      <c r="A1888" s="180" t="s">
        <v>1294</v>
      </c>
      <c r="B1888" s="182" t="s">
        <v>1353</v>
      </c>
      <c r="C1888" s="180" t="s">
        <v>36</v>
      </c>
      <c r="D1888" s="180" t="s">
        <v>1354</v>
      </c>
      <c r="E1888" s="163" t="s">
        <v>1297</v>
      </c>
      <c r="F1888" s="163"/>
      <c r="G1888" s="181" t="s">
        <v>1298</v>
      </c>
      <c r="H1888" s="184">
        <v>0.13059999999999999</v>
      </c>
      <c r="I1888" s="183">
        <v>24.83</v>
      </c>
      <c r="J1888" s="183">
        <v>3.24</v>
      </c>
    </row>
    <row r="1889" spans="1:10" ht="26.4" x14ac:dyDescent="0.25">
      <c r="A1889" s="180" t="s">
        <v>1294</v>
      </c>
      <c r="B1889" s="182" t="s">
        <v>1355</v>
      </c>
      <c r="C1889" s="180" t="s">
        <v>36</v>
      </c>
      <c r="D1889" s="180" t="s">
        <v>1356</v>
      </c>
      <c r="E1889" s="163" t="s">
        <v>1297</v>
      </c>
      <c r="F1889" s="163"/>
      <c r="G1889" s="181" t="s">
        <v>1298</v>
      </c>
      <c r="H1889" s="184">
        <v>0.13059999999999999</v>
      </c>
      <c r="I1889" s="183">
        <v>29.46</v>
      </c>
      <c r="J1889" s="183">
        <v>3.84</v>
      </c>
    </row>
    <row r="1890" spans="1:10" ht="26.4" x14ac:dyDescent="0.25">
      <c r="A1890" s="185" t="s">
        <v>1303</v>
      </c>
      <c r="B1890" s="187" t="s">
        <v>2141</v>
      </c>
      <c r="C1890" s="185" t="s">
        <v>36</v>
      </c>
      <c r="D1890" s="185" t="s">
        <v>2142</v>
      </c>
      <c r="E1890" s="164" t="s">
        <v>1307</v>
      </c>
      <c r="F1890" s="164"/>
      <c r="G1890" s="186" t="s">
        <v>38</v>
      </c>
      <c r="H1890" s="189">
        <v>1</v>
      </c>
      <c r="I1890" s="188">
        <v>9.2799999999999994</v>
      </c>
      <c r="J1890" s="188">
        <v>9.2799999999999994</v>
      </c>
    </row>
    <row r="1891" spans="1:10" ht="26.4" x14ac:dyDescent="0.25">
      <c r="A1891" s="185" t="s">
        <v>1303</v>
      </c>
      <c r="B1891" s="187" t="s">
        <v>2099</v>
      </c>
      <c r="C1891" s="185" t="s">
        <v>36</v>
      </c>
      <c r="D1891" s="185" t="s">
        <v>2100</v>
      </c>
      <c r="E1891" s="164" t="s">
        <v>1307</v>
      </c>
      <c r="F1891" s="164"/>
      <c r="G1891" s="186" t="s">
        <v>38</v>
      </c>
      <c r="H1891" s="189">
        <v>1.6500000000000001E-2</v>
      </c>
      <c r="I1891" s="188">
        <v>74.53</v>
      </c>
      <c r="J1891" s="188">
        <v>1.22</v>
      </c>
    </row>
    <row r="1892" spans="1:10" x14ac:dyDescent="0.25">
      <c r="A1892" s="185" t="s">
        <v>1303</v>
      </c>
      <c r="B1892" s="187" t="s">
        <v>2105</v>
      </c>
      <c r="C1892" s="185" t="s">
        <v>36</v>
      </c>
      <c r="D1892" s="185" t="s">
        <v>2106</v>
      </c>
      <c r="E1892" s="164" t="s">
        <v>1307</v>
      </c>
      <c r="F1892" s="164"/>
      <c r="G1892" s="186" t="s">
        <v>38</v>
      </c>
      <c r="H1892" s="189">
        <v>1.29E-2</v>
      </c>
      <c r="I1892" s="188">
        <v>65.78</v>
      </c>
      <c r="J1892" s="188">
        <v>0.84</v>
      </c>
    </row>
    <row r="1893" spans="1:10" x14ac:dyDescent="0.25">
      <c r="A1893" s="185" t="s">
        <v>1303</v>
      </c>
      <c r="B1893" s="187" t="s">
        <v>2103</v>
      </c>
      <c r="C1893" s="185" t="s">
        <v>36</v>
      </c>
      <c r="D1893" s="185" t="s">
        <v>2104</v>
      </c>
      <c r="E1893" s="164" t="s">
        <v>1307</v>
      </c>
      <c r="F1893" s="164"/>
      <c r="G1893" s="186" t="s">
        <v>38</v>
      </c>
      <c r="H1893" s="189">
        <v>4.3499999999999997E-2</v>
      </c>
      <c r="I1893" s="188">
        <v>2.06</v>
      </c>
      <c r="J1893" s="188">
        <v>0.08</v>
      </c>
    </row>
    <row r="1894" spans="1:10" x14ac:dyDescent="0.25">
      <c r="A1894" s="196"/>
      <c r="B1894" s="196"/>
      <c r="C1894" s="196"/>
      <c r="D1894" s="196"/>
      <c r="E1894" s="196" t="s">
        <v>1309</v>
      </c>
      <c r="F1894" s="197">
        <v>2.5099999999999998</v>
      </c>
      <c r="G1894" s="196" t="s">
        <v>1310</v>
      </c>
      <c r="H1894" s="197">
        <v>2.86</v>
      </c>
      <c r="I1894" s="196" t="s">
        <v>1311</v>
      </c>
      <c r="J1894" s="197">
        <v>5.37</v>
      </c>
    </row>
    <row r="1895" spans="1:10" x14ac:dyDescent="0.25">
      <c r="A1895" s="196"/>
      <c r="B1895" s="196"/>
      <c r="C1895" s="196"/>
      <c r="D1895" s="196"/>
      <c r="E1895" s="196" t="s">
        <v>1312</v>
      </c>
      <c r="F1895" s="197">
        <v>3.79</v>
      </c>
      <c r="G1895" s="196"/>
      <c r="H1895" s="165" t="s">
        <v>1313</v>
      </c>
      <c r="I1895" s="165"/>
      <c r="J1895" s="197">
        <v>22.29</v>
      </c>
    </row>
    <row r="1896" spans="1:10" ht="14.4" thickBot="1" x14ac:dyDescent="0.3">
      <c r="A1896" s="191"/>
      <c r="B1896" s="191"/>
      <c r="C1896" s="191"/>
      <c r="D1896" s="191"/>
      <c r="E1896" s="191"/>
      <c r="F1896" s="191"/>
      <c r="G1896" s="191" t="s">
        <v>1314</v>
      </c>
      <c r="H1896" s="193" t="s">
        <v>1375</v>
      </c>
      <c r="I1896" s="191" t="s">
        <v>1316</v>
      </c>
      <c r="J1896" s="192">
        <v>22.29</v>
      </c>
    </row>
    <row r="1897" spans="1:10" ht="14.4" thickTop="1" x14ac:dyDescent="0.25">
      <c r="A1897" s="179"/>
      <c r="B1897" s="179"/>
      <c r="C1897" s="179"/>
      <c r="D1897" s="179"/>
      <c r="E1897" s="179"/>
      <c r="F1897" s="179"/>
      <c r="G1897" s="179"/>
      <c r="H1897" s="179"/>
      <c r="I1897" s="179"/>
      <c r="J1897" s="179"/>
    </row>
    <row r="1898" spans="1:10" x14ac:dyDescent="0.25">
      <c r="A1898" s="168" t="s">
        <v>595</v>
      </c>
      <c r="B1898" s="170" t="s">
        <v>3</v>
      </c>
      <c r="C1898" s="168" t="s">
        <v>4</v>
      </c>
      <c r="D1898" s="168" t="s">
        <v>5</v>
      </c>
      <c r="E1898" s="161" t="s">
        <v>1291</v>
      </c>
      <c r="F1898" s="161"/>
      <c r="G1898" s="169" t="s">
        <v>6</v>
      </c>
      <c r="H1898" s="170" t="s">
        <v>7</v>
      </c>
      <c r="I1898" s="170" t="s">
        <v>8</v>
      </c>
      <c r="J1898" s="170" t="s">
        <v>10</v>
      </c>
    </row>
    <row r="1899" spans="1:10" ht="39.6" x14ac:dyDescent="0.25">
      <c r="A1899" s="174" t="s">
        <v>1292</v>
      </c>
      <c r="B1899" s="176" t="s">
        <v>596</v>
      </c>
      <c r="C1899" s="174" t="s">
        <v>36</v>
      </c>
      <c r="D1899" s="174" t="s">
        <v>597</v>
      </c>
      <c r="E1899" s="162" t="s">
        <v>2109</v>
      </c>
      <c r="F1899" s="162"/>
      <c r="G1899" s="175" t="s">
        <v>38</v>
      </c>
      <c r="H1899" s="178">
        <v>1</v>
      </c>
      <c r="I1899" s="177">
        <v>10.16</v>
      </c>
      <c r="J1899" s="177">
        <v>10.16</v>
      </c>
    </row>
    <row r="1900" spans="1:10" ht="26.4" x14ac:dyDescent="0.25">
      <c r="A1900" s="180" t="s">
        <v>1294</v>
      </c>
      <c r="B1900" s="182" t="s">
        <v>1355</v>
      </c>
      <c r="C1900" s="180" t="s">
        <v>36</v>
      </c>
      <c r="D1900" s="180" t="s">
        <v>1356</v>
      </c>
      <c r="E1900" s="163" t="s">
        <v>1297</v>
      </c>
      <c r="F1900" s="163"/>
      <c r="G1900" s="181" t="s">
        <v>1298</v>
      </c>
      <c r="H1900" s="184">
        <v>6.59E-2</v>
      </c>
      <c r="I1900" s="183">
        <v>29.46</v>
      </c>
      <c r="J1900" s="183">
        <v>1.94</v>
      </c>
    </row>
    <row r="1901" spans="1:10" ht="26.4" x14ac:dyDescent="0.25">
      <c r="A1901" s="180" t="s">
        <v>1294</v>
      </c>
      <c r="B1901" s="182" t="s">
        <v>1353</v>
      </c>
      <c r="C1901" s="180" t="s">
        <v>36</v>
      </c>
      <c r="D1901" s="180" t="s">
        <v>1354</v>
      </c>
      <c r="E1901" s="163" t="s">
        <v>1297</v>
      </c>
      <c r="F1901" s="163"/>
      <c r="G1901" s="181" t="s">
        <v>1298</v>
      </c>
      <c r="H1901" s="184">
        <v>6.59E-2</v>
      </c>
      <c r="I1901" s="183">
        <v>24.83</v>
      </c>
      <c r="J1901" s="183">
        <v>1.63</v>
      </c>
    </row>
    <row r="1902" spans="1:10" x14ac:dyDescent="0.25">
      <c r="A1902" s="185" t="s">
        <v>1303</v>
      </c>
      <c r="B1902" s="187" t="s">
        <v>2103</v>
      </c>
      <c r="C1902" s="185" t="s">
        <v>36</v>
      </c>
      <c r="D1902" s="185" t="s">
        <v>2104</v>
      </c>
      <c r="E1902" s="164" t="s">
        <v>1307</v>
      </c>
      <c r="F1902" s="164"/>
      <c r="G1902" s="186" t="s">
        <v>38</v>
      </c>
      <c r="H1902" s="189">
        <v>1.49E-2</v>
      </c>
      <c r="I1902" s="188">
        <v>2.06</v>
      </c>
      <c r="J1902" s="188">
        <v>0.03</v>
      </c>
    </row>
    <row r="1903" spans="1:10" ht="26.4" x14ac:dyDescent="0.25">
      <c r="A1903" s="185" t="s">
        <v>1303</v>
      </c>
      <c r="B1903" s="187" t="s">
        <v>2099</v>
      </c>
      <c r="C1903" s="185" t="s">
        <v>36</v>
      </c>
      <c r="D1903" s="185" t="s">
        <v>2100</v>
      </c>
      <c r="E1903" s="164" t="s">
        <v>1307</v>
      </c>
      <c r="F1903" s="164"/>
      <c r="G1903" s="186" t="s">
        <v>38</v>
      </c>
      <c r="H1903" s="189">
        <v>1.4999999999999999E-2</v>
      </c>
      <c r="I1903" s="188">
        <v>74.53</v>
      </c>
      <c r="J1903" s="188">
        <v>1.1100000000000001</v>
      </c>
    </row>
    <row r="1904" spans="1:10" x14ac:dyDescent="0.25">
      <c r="A1904" s="185" t="s">
        <v>1303</v>
      </c>
      <c r="B1904" s="187" t="s">
        <v>2105</v>
      </c>
      <c r="C1904" s="185" t="s">
        <v>36</v>
      </c>
      <c r="D1904" s="185" t="s">
        <v>2106</v>
      </c>
      <c r="E1904" s="164" t="s">
        <v>1307</v>
      </c>
      <c r="F1904" s="164"/>
      <c r="G1904" s="186" t="s">
        <v>38</v>
      </c>
      <c r="H1904" s="189">
        <v>1.18E-2</v>
      </c>
      <c r="I1904" s="188">
        <v>65.78</v>
      </c>
      <c r="J1904" s="188">
        <v>0.77</v>
      </c>
    </row>
    <row r="1905" spans="1:10" ht="26.4" x14ac:dyDescent="0.25">
      <c r="A1905" s="185" t="s">
        <v>1303</v>
      </c>
      <c r="B1905" s="187" t="s">
        <v>2143</v>
      </c>
      <c r="C1905" s="185" t="s">
        <v>36</v>
      </c>
      <c r="D1905" s="185" t="s">
        <v>2144</v>
      </c>
      <c r="E1905" s="164" t="s">
        <v>1307</v>
      </c>
      <c r="F1905" s="164"/>
      <c r="G1905" s="186" t="s">
        <v>38</v>
      </c>
      <c r="H1905" s="189">
        <v>1</v>
      </c>
      <c r="I1905" s="188">
        <v>4.68</v>
      </c>
      <c r="J1905" s="188">
        <v>4.68</v>
      </c>
    </row>
    <row r="1906" spans="1:10" x14ac:dyDescent="0.25">
      <c r="A1906" s="196"/>
      <c r="B1906" s="196"/>
      <c r="C1906" s="196"/>
      <c r="D1906" s="196"/>
      <c r="E1906" s="196" t="s">
        <v>1309</v>
      </c>
      <c r="F1906" s="197">
        <v>1.26</v>
      </c>
      <c r="G1906" s="196" t="s">
        <v>1310</v>
      </c>
      <c r="H1906" s="197">
        <v>1.45</v>
      </c>
      <c r="I1906" s="196" t="s">
        <v>1311</v>
      </c>
      <c r="J1906" s="197">
        <v>2.71</v>
      </c>
    </row>
    <row r="1907" spans="1:10" x14ac:dyDescent="0.25">
      <c r="A1907" s="196"/>
      <c r="B1907" s="196"/>
      <c r="C1907" s="196"/>
      <c r="D1907" s="196"/>
      <c r="E1907" s="196" t="s">
        <v>1312</v>
      </c>
      <c r="F1907" s="197">
        <v>2.08</v>
      </c>
      <c r="G1907" s="196"/>
      <c r="H1907" s="165" t="s">
        <v>1313</v>
      </c>
      <c r="I1907" s="165"/>
      <c r="J1907" s="197">
        <v>12.24</v>
      </c>
    </row>
    <row r="1908" spans="1:10" ht="14.4" thickBot="1" x14ac:dyDescent="0.3">
      <c r="A1908" s="191"/>
      <c r="B1908" s="191"/>
      <c r="C1908" s="191"/>
      <c r="D1908" s="191"/>
      <c r="E1908" s="191"/>
      <c r="F1908" s="191"/>
      <c r="G1908" s="191" t="s">
        <v>1314</v>
      </c>
      <c r="H1908" s="193" t="s">
        <v>1892</v>
      </c>
      <c r="I1908" s="191" t="s">
        <v>1316</v>
      </c>
      <c r="J1908" s="192">
        <v>48.96</v>
      </c>
    </row>
    <row r="1909" spans="1:10" ht="14.4" thickTop="1" x14ac:dyDescent="0.25">
      <c r="A1909" s="179"/>
      <c r="B1909" s="179"/>
      <c r="C1909" s="179"/>
      <c r="D1909" s="179"/>
      <c r="E1909" s="179"/>
      <c r="F1909" s="179"/>
      <c r="G1909" s="179"/>
      <c r="H1909" s="179"/>
      <c r="I1909" s="179"/>
      <c r="J1909" s="179"/>
    </row>
    <row r="1910" spans="1:10" x14ac:dyDescent="0.25">
      <c r="A1910" s="168" t="s">
        <v>598</v>
      </c>
      <c r="B1910" s="170" t="s">
        <v>3</v>
      </c>
      <c r="C1910" s="168" t="s">
        <v>4</v>
      </c>
      <c r="D1910" s="168" t="s">
        <v>5</v>
      </c>
      <c r="E1910" s="161" t="s">
        <v>1291</v>
      </c>
      <c r="F1910" s="161"/>
      <c r="G1910" s="169" t="s">
        <v>6</v>
      </c>
      <c r="H1910" s="170" t="s">
        <v>7</v>
      </c>
      <c r="I1910" s="170" t="s">
        <v>8</v>
      </c>
      <c r="J1910" s="170" t="s">
        <v>10</v>
      </c>
    </row>
    <row r="1911" spans="1:10" ht="26.4" x14ac:dyDescent="0.25">
      <c r="A1911" s="174" t="s">
        <v>1292</v>
      </c>
      <c r="B1911" s="176" t="s">
        <v>599</v>
      </c>
      <c r="C1911" s="174" t="s">
        <v>36</v>
      </c>
      <c r="D1911" s="174" t="s">
        <v>600</v>
      </c>
      <c r="E1911" s="162" t="s">
        <v>2109</v>
      </c>
      <c r="F1911" s="162"/>
      <c r="G1911" s="175" t="s">
        <v>38</v>
      </c>
      <c r="H1911" s="178">
        <v>1</v>
      </c>
      <c r="I1911" s="177">
        <v>8.18</v>
      </c>
      <c r="J1911" s="177">
        <v>8.18</v>
      </c>
    </row>
    <row r="1912" spans="1:10" ht="26.4" x14ac:dyDescent="0.25">
      <c r="A1912" s="180" t="s">
        <v>1294</v>
      </c>
      <c r="B1912" s="182" t="s">
        <v>1353</v>
      </c>
      <c r="C1912" s="180" t="s">
        <v>36</v>
      </c>
      <c r="D1912" s="180" t="s">
        <v>1354</v>
      </c>
      <c r="E1912" s="163" t="s">
        <v>1297</v>
      </c>
      <c r="F1912" s="163"/>
      <c r="G1912" s="181" t="s">
        <v>1298</v>
      </c>
      <c r="H1912" s="184">
        <v>7.0599999999999996E-2</v>
      </c>
      <c r="I1912" s="183">
        <v>24.83</v>
      </c>
      <c r="J1912" s="183">
        <v>1.75</v>
      </c>
    </row>
    <row r="1913" spans="1:10" ht="26.4" x14ac:dyDescent="0.25">
      <c r="A1913" s="180" t="s">
        <v>1294</v>
      </c>
      <c r="B1913" s="182" t="s">
        <v>1355</v>
      </c>
      <c r="C1913" s="180" t="s">
        <v>36</v>
      </c>
      <c r="D1913" s="180" t="s">
        <v>1356</v>
      </c>
      <c r="E1913" s="163" t="s">
        <v>1297</v>
      </c>
      <c r="F1913" s="163"/>
      <c r="G1913" s="181" t="s">
        <v>1298</v>
      </c>
      <c r="H1913" s="184">
        <v>7.0599999999999996E-2</v>
      </c>
      <c r="I1913" s="183">
        <v>29.46</v>
      </c>
      <c r="J1913" s="183">
        <v>2.0699999999999998</v>
      </c>
    </row>
    <row r="1914" spans="1:10" x14ac:dyDescent="0.25">
      <c r="A1914" s="185" t="s">
        <v>1303</v>
      </c>
      <c r="B1914" s="187" t="s">
        <v>2105</v>
      </c>
      <c r="C1914" s="185" t="s">
        <v>36</v>
      </c>
      <c r="D1914" s="185" t="s">
        <v>2106</v>
      </c>
      <c r="E1914" s="164" t="s">
        <v>1307</v>
      </c>
      <c r="F1914" s="164"/>
      <c r="G1914" s="186" t="s">
        <v>38</v>
      </c>
      <c r="H1914" s="189">
        <v>7.1000000000000004E-3</v>
      </c>
      <c r="I1914" s="188">
        <v>65.78</v>
      </c>
      <c r="J1914" s="188">
        <v>0.46</v>
      </c>
    </row>
    <row r="1915" spans="1:10" ht="26.4" x14ac:dyDescent="0.25">
      <c r="A1915" s="185" t="s">
        <v>1303</v>
      </c>
      <c r="B1915" s="187" t="s">
        <v>2145</v>
      </c>
      <c r="C1915" s="185" t="s">
        <v>36</v>
      </c>
      <c r="D1915" s="185" t="s">
        <v>2146</v>
      </c>
      <c r="E1915" s="164" t="s">
        <v>1307</v>
      </c>
      <c r="F1915" s="164"/>
      <c r="G1915" s="186" t="s">
        <v>38</v>
      </c>
      <c r="H1915" s="189">
        <v>1</v>
      </c>
      <c r="I1915" s="188">
        <v>3.29</v>
      </c>
      <c r="J1915" s="188">
        <v>3.29</v>
      </c>
    </row>
    <row r="1916" spans="1:10" x14ac:dyDescent="0.25">
      <c r="A1916" s="185" t="s">
        <v>1303</v>
      </c>
      <c r="B1916" s="187" t="s">
        <v>2103</v>
      </c>
      <c r="C1916" s="185" t="s">
        <v>36</v>
      </c>
      <c r="D1916" s="185" t="s">
        <v>2104</v>
      </c>
      <c r="E1916" s="164" t="s">
        <v>1307</v>
      </c>
      <c r="F1916" s="164"/>
      <c r="G1916" s="186" t="s">
        <v>38</v>
      </c>
      <c r="H1916" s="189">
        <v>1.0800000000000001E-2</v>
      </c>
      <c r="I1916" s="188">
        <v>2.06</v>
      </c>
      <c r="J1916" s="188">
        <v>0.02</v>
      </c>
    </row>
    <row r="1917" spans="1:10" ht="26.4" x14ac:dyDescent="0.25">
      <c r="A1917" s="185" t="s">
        <v>1303</v>
      </c>
      <c r="B1917" s="187" t="s">
        <v>2099</v>
      </c>
      <c r="C1917" s="185" t="s">
        <v>36</v>
      </c>
      <c r="D1917" s="185" t="s">
        <v>2100</v>
      </c>
      <c r="E1917" s="164" t="s">
        <v>1307</v>
      </c>
      <c r="F1917" s="164"/>
      <c r="G1917" s="186" t="s">
        <v>38</v>
      </c>
      <c r="H1917" s="189">
        <v>8.0000000000000002E-3</v>
      </c>
      <c r="I1917" s="188">
        <v>74.53</v>
      </c>
      <c r="J1917" s="188">
        <v>0.59</v>
      </c>
    </row>
    <row r="1918" spans="1:10" x14ac:dyDescent="0.25">
      <c r="A1918" s="196"/>
      <c r="B1918" s="196"/>
      <c r="C1918" s="196"/>
      <c r="D1918" s="196"/>
      <c r="E1918" s="196" t="s">
        <v>1309</v>
      </c>
      <c r="F1918" s="197">
        <v>1.35</v>
      </c>
      <c r="G1918" s="196" t="s">
        <v>1310</v>
      </c>
      <c r="H1918" s="197">
        <v>1.55</v>
      </c>
      <c r="I1918" s="196" t="s">
        <v>1311</v>
      </c>
      <c r="J1918" s="197">
        <v>2.9</v>
      </c>
    </row>
    <row r="1919" spans="1:10" x14ac:dyDescent="0.25">
      <c r="A1919" s="196"/>
      <c r="B1919" s="196"/>
      <c r="C1919" s="196"/>
      <c r="D1919" s="196"/>
      <c r="E1919" s="196" t="s">
        <v>1312</v>
      </c>
      <c r="F1919" s="197">
        <v>1.67</v>
      </c>
      <c r="G1919" s="196"/>
      <c r="H1919" s="165" t="s">
        <v>1313</v>
      </c>
      <c r="I1919" s="165"/>
      <c r="J1919" s="197">
        <v>9.85</v>
      </c>
    </row>
    <row r="1920" spans="1:10" ht="14.4" thickBot="1" x14ac:dyDescent="0.3">
      <c r="A1920" s="191"/>
      <c r="B1920" s="191"/>
      <c r="C1920" s="191"/>
      <c r="D1920" s="191"/>
      <c r="E1920" s="191"/>
      <c r="F1920" s="191"/>
      <c r="G1920" s="191" t="s">
        <v>1314</v>
      </c>
      <c r="H1920" s="193" t="s">
        <v>2147</v>
      </c>
      <c r="I1920" s="191" t="s">
        <v>1316</v>
      </c>
      <c r="J1920" s="192">
        <v>847.1</v>
      </c>
    </row>
    <row r="1921" spans="1:10" ht="14.4" thickTop="1" x14ac:dyDescent="0.25">
      <c r="A1921" s="179"/>
      <c r="B1921" s="179"/>
      <c r="C1921" s="179"/>
      <c r="D1921" s="179"/>
      <c r="E1921" s="179"/>
      <c r="F1921" s="179"/>
      <c r="G1921" s="179"/>
      <c r="H1921" s="179"/>
      <c r="I1921" s="179"/>
      <c r="J1921" s="179"/>
    </row>
    <row r="1922" spans="1:10" x14ac:dyDescent="0.25">
      <c r="A1922" s="168" t="s">
        <v>601</v>
      </c>
      <c r="B1922" s="170" t="s">
        <v>3</v>
      </c>
      <c r="C1922" s="168" t="s">
        <v>4</v>
      </c>
      <c r="D1922" s="168" t="s">
        <v>5</v>
      </c>
      <c r="E1922" s="161" t="s">
        <v>1291</v>
      </c>
      <c r="F1922" s="161"/>
      <c r="G1922" s="169" t="s">
        <v>6</v>
      </c>
      <c r="H1922" s="170" t="s">
        <v>7</v>
      </c>
      <c r="I1922" s="170" t="s">
        <v>8</v>
      </c>
      <c r="J1922" s="170" t="s">
        <v>10</v>
      </c>
    </row>
    <row r="1923" spans="1:10" ht="39.6" x14ac:dyDescent="0.25">
      <c r="A1923" s="174" t="s">
        <v>1292</v>
      </c>
      <c r="B1923" s="176" t="s">
        <v>602</v>
      </c>
      <c r="C1923" s="174" t="s">
        <v>36</v>
      </c>
      <c r="D1923" s="174" t="s">
        <v>603</v>
      </c>
      <c r="E1923" s="162" t="s">
        <v>2109</v>
      </c>
      <c r="F1923" s="162"/>
      <c r="G1923" s="175" t="s">
        <v>38</v>
      </c>
      <c r="H1923" s="178">
        <v>1</v>
      </c>
      <c r="I1923" s="177">
        <v>13.97</v>
      </c>
      <c r="J1923" s="177">
        <v>13.97</v>
      </c>
    </row>
    <row r="1924" spans="1:10" ht="26.4" x14ac:dyDescent="0.25">
      <c r="A1924" s="180" t="s">
        <v>1294</v>
      </c>
      <c r="B1924" s="182" t="s">
        <v>1353</v>
      </c>
      <c r="C1924" s="180" t="s">
        <v>36</v>
      </c>
      <c r="D1924" s="180" t="s">
        <v>1354</v>
      </c>
      <c r="E1924" s="163" t="s">
        <v>1297</v>
      </c>
      <c r="F1924" s="163"/>
      <c r="G1924" s="181" t="s">
        <v>1298</v>
      </c>
      <c r="H1924" s="184">
        <v>0.1013</v>
      </c>
      <c r="I1924" s="183">
        <v>24.83</v>
      </c>
      <c r="J1924" s="183">
        <v>2.5099999999999998</v>
      </c>
    </row>
    <row r="1925" spans="1:10" ht="26.4" x14ac:dyDescent="0.25">
      <c r="A1925" s="180" t="s">
        <v>1294</v>
      </c>
      <c r="B1925" s="182" t="s">
        <v>1355</v>
      </c>
      <c r="C1925" s="180" t="s">
        <v>36</v>
      </c>
      <c r="D1925" s="180" t="s">
        <v>1356</v>
      </c>
      <c r="E1925" s="163" t="s">
        <v>1297</v>
      </c>
      <c r="F1925" s="163"/>
      <c r="G1925" s="181" t="s">
        <v>1298</v>
      </c>
      <c r="H1925" s="184">
        <v>0.1013</v>
      </c>
      <c r="I1925" s="183">
        <v>29.46</v>
      </c>
      <c r="J1925" s="183">
        <v>2.98</v>
      </c>
    </row>
    <row r="1926" spans="1:10" x14ac:dyDescent="0.25">
      <c r="A1926" s="185" t="s">
        <v>1303</v>
      </c>
      <c r="B1926" s="187" t="s">
        <v>2105</v>
      </c>
      <c r="C1926" s="185" t="s">
        <v>36</v>
      </c>
      <c r="D1926" s="185" t="s">
        <v>2106</v>
      </c>
      <c r="E1926" s="164" t="s">
        <v>1307</v>
      </c>
      <c r="F1926" s="164"/>
      <c r="G1926" s="186" t="s">
        <v>38</v>
      </c>
      <c r="H1926" s="189">
        <v>7.1000000000000004E-3</v>
      </c>
      <c r="I1926" s="188">
        <v>65.78</v>
      </c>
      <c r="J1926" s="188">
        <v>0.46</v>
      </c>
    </row>
    <row r="1927" spans="1:10" ht="26.4" x14ac:dyDescent="0.25">
      <c r="A1927" s="185" t="s">
        <v>1303</v>
      </c>
      <c r="B1927" s="187" t="s">
        <v>2099</v>
      </c>
      <c r="C1927" s="185" t="s">
        <v>36</v>
      </c>
      <c r="D1927" s="185" t="s">
        <v>2100</v>
      </c>
      <c r="E1927" s="164" t="s">
        <v>1307</v>
      </c>
      <c r="F1927" s="164"/>
      <c r="G1927" s="186" t="s">
        <v>38</v>
      </c>
      <c r="H1927" s="189">
        <v>8.0000000000000002E-3</v>
      </c>
      <c r="I1927" s="188">
        <v>74.53</v>
      </c>
      <c r="J1927" s="188">
        <v>0.59</v>
      </c>
    </row>
    <row r="1928" spans="1:10" ht="26.4" x14ac:dyDescent="0.25">
      <c r="A1928" s="185" t="s">
        <v>1303</v>
      </c>
      <c r="B1928" s="187" t="s">
        <v>2148</v>
      </c>
      <c r="C1928" s="185" t="s">
        <v>36</v>
      </c>
      <c r="D1928" s="185" t="s">
        <v>2149</v>
      </c>
      <c r="E1928" s="164" t="s">
        <v>1307</v>
      </c>
      <c r="F1928" s="164"/>
      <c r="G1928" s="186" t="s">
        <v>38</v>
      </c>
      <c r="H1928" s="189">
        <v>1</v>
      </c>
      <c r="I1928" s="188">
        <v>7.37</v>
      </c>
      <c r="J1928" s="188">
        <v>7.37</v>
      </c>
    </row>
    <row r="1929" spans="1:10" x14ac:dyDescent="0.25">
      <c r="A1929" s="185" t="s">
        <v>1303</v>
      </c>
      <c r="B1929" s="187" t="s">
        <v>2103</v>
      </c>
      <c r="C1929" s="185" t="s">
        <v>36</v>
      </c>
      <c r="D1929" s="185" t="s">
        <v>2104</v>
      </c>
      <c r="E1929" s="164" t="s">
        <v>1307</v>
      </c>
      <c r="F1929" s="164"/>
      <c r="G1929" s="186" t="s">
        <v>38</v>
      </c>
      <c r="H1929" s="189">
        <v>3.3799999999999997E-2</v>
      </c>
      <c r="I1929" s="188">
        <v>2.06</v>
      </c>
      <c r="J1929" s="188">
        <v>0.06</v>
      </c>
    </row>
    <row r="1930" spans="1:10" x14ac:dyDescent="0.25">
      <c r="A1930" s="196"/>
      <c r="B1930" s="196"/>
      <c r="C1930" s="196"/>
      <c r="D1930" s="196"/>
      <c r="E1930" s="196" t="s">
        <v>1309</v>
      </c>
      <c r="F1930" s="197">
        <v>1.95</v>
      </c>
      <c r="G1930" s="196" t="s">
        <v>1310</v>
      </c>
      <c r="H1930" s="197">
        <v>2.2200000000000002</v>
      </c>
      <c r="I1930" s="196" t="s">
        <v>1311</v>
      </c>
      <c r="J1930" s="197">
        <v>4.17</v>
      </c>
    </row>
    <row r="1931" spans="1:10" x14ac:dyDescent="0.25">
      <c r="A1931" s="196"/>
      <c r="B1931" s="196"/>
      <c r="C1931" s="196"/>
      <c r="D1931" s="196"/>
      <c r="E1931" s="196" t="s">
        <v>1312</v>
      </c>
      <c r="F1931" s="197">
        <v>2.86</v>
      </c>
      <c r="G1931" s="196"/>
      <c r="H1931" s="165" t="s">
        <v>1313</v>
      </c>
      <c r="I1931" s="165"/>
      <c r="J1931" s="197">
        <v>16.829999999999998</v>
      </c>
    </row>
    <row r="1932" spans="1:10" ht="14.4" thickBot="1" x14ac:dyDescent="0.3">
      <c r="A1932" s="191"/>
      <c r="B1932" s="191"/>
      <c r="C1932" s="191"/>
      <c r="D1932" s="191"/>
      <c r="E1932" s="191"/>
      <c r="F1932" s="191"/>
      <c r="G1932" s="191" t="s">
        <v>1314</v>
      </c>
      <c r="H1932" s="193" t="s">
        <v>1375</v>
      </c>
      <c r="I1932" s="191" t="s">
        <v>1316</v>
      </c>
      <c r="J1932" s="192">
        <v>16.829999999999998</v>
      </c>
    </row>
    <row r="1933" spans="1:10" ht="14.4" thickTop="1" x14ac:dyDescent="0.25">
      <c r="A1933" s="179"/>
      <c r="B1933" s="179"/>
      <c r="C1933" s="179"/>
      <c r="D1933" s="179"/>
      <c r="E1933" s="179"/>
      <c r="F1933" s="179"/>
      <c r="G1933" s="179"/>
      <c r="H1933" s="179"/>
      <c r="I1933" s="179"/>
      <c r="J1933" s="179"/>
    </row>
    <row r="1934" spans="1:10" x14ac:dyDescent="0.25">
      <c r="A1934" s="168" t="s">
        <v>604</v>
      </c>
      <c r="B1934" s="170" t="s">
        <v>3</v>
      </c>
      <c r="C1934" s="168" t="s">
        <v>4</v>
      </c>
      <c r="D1934" s="168" t="s">
        <v>5</v>
      </c>
      <c r="E1934" s="161" t="s">
        <v>1291</v>
      </c>
      <c r="F1934" s="161"/>
      <c r="G1934" s="169" t="s">
        <v>6</v>
      </c>
      <c r="H1934" s="170" t="s">
        <v>7</v>
      </c>
      <c r="I1934" s="170" t="s">
        <v>8</v>
      </c>
      <c r="J1934" s="170" t="s">
        <v>10</v>
      </c>
    </row>
    <row r="1935" spans="1:10" ht="26.4" x14ac:dyDescent="0.25">
      <c r="A1935" s="174" t="s">
        <v>1292</v>
      </c>
      <c r="B1935" s="176" t="s">
        <v>605</v>
      </c>
      <c r="C1935" s="174" t="s">
        <v>36</v>
      </c>
      <c r="D1935" s="174" t="s">
        <v>606</v>
      </c>
      <c r="E1935" s="162" t="s">
        <v>2109</v>
      </c>
      <c r="F1935" s="162"/>
      <c r="G1935" s="175" t="s">
        <v>38</v>
      </c>
      <c r="H1935" s="178">
        <v>1</v>
      </c>
      <c r="I1935" s="177">
        <v>17.22</v>
      </c>
      <c r="J1935" s="177">
        <v>17.22</v>
      </c>
    </row>
    <row r="1936" spans="1:10" ht="26.4" x14ac:dyDescent="0.25">
      <c r="A1936" s="180" t="s">
        <v>1294</v>
      </c>
      <c r="B1936" s="182" t="s">
        <v>1353</v>
      </c>
      <c r="C1936" s="180" t="s">
        <v>36</v>
      </c>
      <c r="D1936" s="180" t="s">
        <v>1354</v>
      </c>
      <c r="E1936" s="163" t="s">
        <v>1297</v>
      </c>
      <c r="F1936" s="163"/>
      <c r="G1936" s="181" t="s">
        <v>1298</v>
      </c>
      <c r="H1936" s="184">
        <v>4.7100000000000003E-2</v>
      </c>
      <c r="I1936" s="183">
        <v>24.83</v>
      </c>
      <c r="J1936" s="183">
        <v>1.1599999999999999</v>
      </c>
    </row>
    <row r="1937" spans="1:10" ht="26.4" x14ac:dyDescent="0.25">
      <c r="A1937" s="180" t="s">
        <v>1294</v>
      </c>
      <c r="B1937" s="182" t="s">
        <v>1355</v>
      </c>
      <c r="C1937" s="180" t="s">
        <v>36</v>
      </c>
      <c r="D1937" s="180" t="s">
        <v>1356</v>
      </c>
      <c r="E1937" s="163" t="s">
        <v>1297</v>
      </c>
      <c r="F1937" s="163"/>
      <c r="G1937" s="181" t="s">
        <v>1298</v>
      </c>
      <c r="H1937" s="184">
        <v>4.7100000000000003E-2</v>
      </c>
      <c r="I1937" s="183">
        <v>29.46</v>
      </c>
      <c r="J1937" s="183">
        <v>1.38</v>
      </c>
    </row>
    <row r="1938" spans="1:10" x14ac:dyDescent="0.25">
      <c r="A1938" s="185" t="s">
        <v>1303</v>
      </c>
      <c r="B1938" s="187" t="s">
        <v>2105</v>
      </c>
      <c r="C1938" s="185" t="s">
        <v>36</v>
      </c>
      <c r="D1938" s="185" t="s">
        <v>2106</v>
      </c>
      <c r="E1938" s="164" t="s">
        <v>1307</v>
      </c>
      <c r="F1938" s="164"/>
      <c r="G1938" s="186" t="s">
        <v>38</v>
      </c>
      <c r="H1938" s="189">
        <v>7.1000000000000004E-3</v>
      </c>
      <c r="I1938" s="188">
        <v>65.78</v>
      </c>
      <c r="J1938" s="188">
        <v>0.46</v>
      </c>
    </row>
    <row r="1939" spans="1:10" ht="26.4" x14ac:dyDescent="0.25">
      <c r="A1939" s="185" t="s">
        <v>1303</v>
      </c>
      <c r="B1939" s="187" t="s">
        <v>2099</v>
      </c>
      <c r="C1939" s="185" t="s">
        <v>36</v>
      </c>
      <c r="D1939" s="185" t="s">
        <v>2100</v>
      </c>
      <c r="E1939" s="164" t="s">
        <v>1307</v>
      </c>
      <c r="F1939" s="164"/>
      <c r="G1939" s="186" t="s">
        <v>38</v>
      </c>
      <c r="H1939" s="189">
        <v>8.0000000000000002E-3</v>
      </c>
      <c r="I1939" s="188">
        <v>74.53</v>
      </c>
      <c r="J1939" s="188">
        <v>0.59</v>
      </c>
    </row>
    <row r="1940" spans="1:10" ht="26.4" x14ac:dyDescent="0.25">
      <c r="A1940" s="185" t="s">
        <v>1303</v>
      </c>
      <c r="B1940" s="187" t="s">
        <v>2150</v>
      </c>
      <c r="C1940" s="185" t="s">
        <v>36</v>
      </c>
      <c r="D1940" s="185" t="s">
        <v>2151</v>
      </c>
      <c r="E1940" s="164" t="s">
        <v>1307</v>
      </c>
      <c r="F1940" s="164"/>
      <c r="G1940" s="186" t="s">
        <v>38</v>
      </c>
      <c r="H1940" s="189">
        <v>1</v>
      </c>
      <c r="I1940" s="188">
        <v>13.61</v>
      </c>
      <c r="J1940" s="188">
        <v>13.61</v>
      </c>
    </row>
    <row r="1941" spans="1:10" x14ac:dyDescent="0.25">
      <c r="A1941" s="185" t="s">
        <v>1303</v>
      </c>
      <c r="B1941" s="187" t="s">
        <v>2103</v>
      </c>
      <c r="C1941" s="185" t="s">
        <v>36</v>
      </c>
      <c r="D1941" s="185" t="s">
        <v>2104</v>
      </c>
      <c r="E1941" s="164" t="s">
        <v>1307</v>
      </c>
      <c r="F1941" s="164"/>
      <c r="G1941" s="186" t="s">
        <v>38</v>
      </c>
      <c r="H1941" s="189">
        <v>1.0800000000000001E-2</v>
      </c>
      <c r="I1941" s="188">
        <v>2.06</v>
      </c>
      <c r="J1941" s="188">
        <v>0.02</v>
      </c>
    </row>
    <row r="1942" spans="1:10" x14ac:dyDescent="0.25">
      <c r="A1942" s="196"/>
      <c r="B1942" s="196"/>
      <c r="C1942" s="196"/>
      <c r="D1942" s="196"/>
      <c r="E1942" s="196" t="s">
        <v>1309</v>
      </c>
      <c r="F1942" s="197">
        <v>0.9</v>
      </c>
      <c r="G1942" s="196" t="s">
        <v>1310</v>
      </c>
      <c r="H1942" s="197">
        <v>1.04</v>
      </c>
      <c r="I1942" s="196" t="s">
        <v>1311</v>
      </c>
      <c r="J1942" s="197">
        <v>1.94</v>
      </c>
    </row>
    <row r="1943" spans="1:10" x14ac:dyDescent="0.25">
      <c r="A1943" s="196"/>
      <c r="B1943" s="196"/>
      <c r="C1943" s="196"/>
      <c r="D1943" s="196"/>
      <c r="E1943" s="196" t="s">
        <v>1312</v>
      </c>
      <c r="F1943" s="197">
        <v>3.53</v>
      </c>
      <c r="G1943" s="196"/>
      <c r="H1943" s="165" t="s">
        <v>1313</v>
      </c>
      <c r="I1943" s="165"/>
      <c r="J1943" s="197">
        <v>20.75</v>
      </c>
    </row>
    <row r="1944" spans="1:10" ht="14.4" thickBot="1" x14ac:dyDescent="0.3">
      <c r="A1944" s="191"/>
      <c r="B1944" s="191"/>
      <c r="C1944" s="191"/>
      <c r="D1944" s="191"/>
      <c r="E1944" s="191"/>
      <c r="F1944" s="191"/>
      <c r="G1944" s="191" t="s">
        <v>1314</v>
      </c>
      <c r="H1944" s="193" t="s">
        <v>2152</v>
      </c>
      <c r="I1944" s="191" t="s">
        <v>1316</v>
      </c>
      <c r="J1944" s="192">
        <v>601.75</v>
      </c>
    </row>
    <row r="1945" spans="1:10" ht="14.4" thickTop="1" x14ac:dyDescent="0.25">
      <c r="A1945" s="179"/>
      <c r="B1945" s="179"/>
      <c r="C1945" s="179"/>
      <c r="D1945" s="179"/>
      <c r="E1945" s="179"/>
      <c r="F1945" s="179"/>
      <c r="G1945" s="179"/>
      <c r="H1945" s="179"/>
      <c r="I1945" s="179"/>
      <c r="J1945" s="179"/>
    </row>
    <row r="1946" spans="1:10" x14ac:dyDescent="0.25">
      <c r="A1946" s="168" t="s">
        <v>607</v>
      </c>
      <c r="B1946" s="170" t="s">
        <v>3</v>
      </c>
      <c r="C1946" s="168" t="s">
        <v>4</v>
      </c>
      <c r="D1946" s="168" t="s">
        <v>5</v>
      </c>
      <c r="E1946" s="161" t="s">
        <v>1291</v>
      </c>
      <c r="F1946" s="161"/>
      <c r="G1946" s="169" t="s">
        <v>6</v>
      </c>
      <c r="H1946" s="170" t="s">
        <v>7</v>
      </c>
      <c r="I1946" s="170" t="s">
        <v>8</v>
      </c>
      <c r="J1946" s="170" t="s">
        <v>10</v>
      </c>
    </row>
    <row r="1947" spans="1:10" ht="26.4" x14ac:dyDescent="0.25">
      <c r="A1947" s="174" t="s">
        <v>1292</v>
      </c>
      <c r="B1947" s="176" t="s">
        <v>608</v>
      </c>
      <c r="C1947" s="174" t="s">
        <v>36</v>
      </c>
      <c r="D1947" s="174" t="s">
        <v>609</v>
      </c>
      <c r="E1947" s="162" t="s">
        <v>2109</v>
      </c>
      <c r="F1947" s="162"/>
      <c r="G1947" s="175" t="s">
        <v>38</v>
      </c>
      <c r="H1947" s="178">
        <v>1</v>
      </c>
      <c r="I1947" s="177">
        <v>38.83</v>
      </c>
      <c r="J1947" s="177">
        <v>38.83</v>
      </c>
    </row>
    <row r="1948" spans="1:10" ht="26.4" x14ac:dyDescent="0.25">
      <c r="A1948" s="180" t="s">
        <v>1294</v>
      </c>
      <c r="B1948" s="182" t="s">
        <v>1355</v>
      </c>
      <c r="C1948" s="180" t="s">
        <v>36</v>
      </c>
      <c r="D1948" s="180" t="s">
        <v>1356</v>
      </c>
      <c r="E1948" s="163" t="s">
        <v>1297</v>
      </c>
      <c r="F1948" s="163"/>
      <c r="G1948" s="181" t="s">
        <v>1298</v>
      </c>
      <c r="H1948" s="184">
        <v>8.4699999999999998E-2</v>
      </c>
      <c r="I1948" s="183">
        <v>29.46</v>
      </c>
      <c r="J1948" s="183">
        <v>2.4900000000000002</v>
      </c>
    </row>
    <row r="1949" spans="1:10" ht="26.4" x14ac:dyDescent="0.25">
      <c r="A1949" s="180" t="s">
        <v>1294</v>
      </c>
      <c r="B1949" s="182" t="s">
        <v>1353</v>
      </c>
      <c r="C1949" s="180" t="s">
        <v>36</v>
      </c>
      <c r="D1949" s="180" t="s">
        <v>1354</v>
      </c>
      <c r="E1949" s="163" t="s">
        <v>1297</v>
      </c>
      <c r="F1949" s="163"/>
      <c r="G1949" s="181" t="s">
        <v>1298</v>
      </c>
      <c r="H1949" s="184">
        <v>8.4699999999999998E-2</v>
      </c>
      <c r="I1949" s="183">
        <v>24.83</v>
      </c>
      <c r="J1949" s="183">
        <v>2.1</v>
      </c>
    </row>
    <row r="1950" spans="1:10" ht="26.4" x14ac:dyDescent="0.25">
      <c r="A1950" s="185" t="s">
        <v>1303</v>
      </c>
      <c r="B1950" s="187" t="s">
        <v>2153</v>
      </c>
      <c r="C1950" s="185" t="s">
        <v>36</v>
      </c>
      <c r="D1950" s="185" t="s">
        <v>2154</v>
      </c>
      <c r="E1950" s="164" t="s">
        <v>1307</v>
      </c>
      <c r="F1950" s="164"/>
      <c r="G1950" s="186" t="s">
        <v>38</v>
      </c>
      <c r="H1950" s="189">
        <v>1</v>
      </c>
      <c r="I1950" s="188">
        <v>31.5</v>
      </c>
      <c r="J1950" s="188">
        <v>31.5</v>
      </c>
    </row>
    <row r="1951" spans="1:10" x14ac:dyDescent="0.25">
      <c r="A1951" s="185" t="s">
        <v>1303</v>
      </c>
      <c r="B1951" s="187" t="s">
        <v>2105</v>
      </c>
      <c r="C1951" s="185" t="s">
        <v>36</v>
      </c>
      <c r="D1951" s="185" t="s">
        <v>2106</v>
      </c>
      <c r="E1951" s="164" t="s">
        <v>1307</v>
      </c>
      <c r="F1951" s="164"/>
      <c r="G1951" s="186" t="s">
        <v>38</v>
      </c>
      <c r="H1951" s="189">
        <v>1.6500000000000001E-2</v>
      </c>
      <c r="I1951" s="188">
        <v>65.78</v>
      </c>
      <c r="J1951" s="188">
        <v>1.08</v>
      </c>
    </row>
    <row r="1952" spans="1:10" ht="26.4" x14ac:dyDescent="0.25">
      <c r="A1952" s="185" t="s">
        <v>1303</v>
      </c>
      <c r="B1952" s="187" t="s">
        <v>2099</v>
      </c>
      <c r="C1952" s="185" t="s">
        <v>36</v>
      </c>
      <c r="D1952" s="185" t="s">
        <v>2100</v>
      </c>
      <c r="E1952" s="164" t="s">
        <v>1307</v>
      </c>
      <c r="F1952" s="164"/>
      <c r="G1952" s="186" t="s">
        <v>38</v>
      </c>
      <c r="H1952" s="189">
        <v>2.1999999999999999E-2</v>
      </c>
      <c r="I1952" s="188">
        <v>74.53</v>
      </c>
      <c r="J1952" s="188">
        <v>1.63</v>
      </c>
    </row>
    <row r="1953" spans="1:10" x14ac:dyDescent="0.25">
      <c r="A1953" s="185" t="s">
        <v>1303</v>
      </c>
      <c r="B1953" s="187" t="s">
        <v>2103</v>
      </c>
      <c r="C1953" s="185" t="s">
        <v>36</v>
      </c>
      <c r="D1953" s="185" t="s">
        <v>2104</v>
      </c>
      <c r="E1953" s="164" t="s">
        <v>1307</v>
      </c>
      <c r="F1953" s="164"/>
      <c r="G1953" s="186" t="s">
        <v>38</v>
      </c>
      <c r="H1953" s="189">
        <v>1.9E-2</v>
      </c>
      <c r="I1953" s="188">
        <v>2.06</v>
      </c>
      <c r="J1953" s="188">
        <v>0.03</v>
      </c>
    </row>
    <row r="1954" spans="1:10" x14ac:dyDescent="0.25">
      <c r="A1954" s="196"/>
      <c r="B1954" s="196"/>
      <c r="C1954" s="196"/>
      <c r="D1954" s="196"/>
      <c r="E1954" s="196" t="s">
        <v>1309</v>
      </c>
      <c r="F1954" s="197">
        <v>1.63</v>
      </c>
      <c r="G1954" s="196" t="s">
        <v>1310</v>
      </c>
      <c r="H1954" s="197">
        <v>1.86</v>
      </c>
      <c r="I1954" s="196" t="s">
        <v>1311</v>
      </c>
      <c r="J1954" s="197">
        <v>3.49</v>
      </c>
    </row>
    <row r="1955" spans="1:10" x14ac:dyDescent="0.25">
      <c r="A1955" s="196"/>
      <c r="B1955" s="196"/>
      <c r="C1955" s="196"/>
      <c r="D1955" s="196"/>
      <c r="E1955" s="196" t="s">
        <v>1312</v>
      </c>
      <c r="F1955" s="197">
        <v>7.96</v>
      </c>
      <c r="G1955" s="196"/>
      <c r="H1955" s="165" t="s">
        <v>1313</v>
      </c>
      <c r="I1955" s="165"/>
      <c r="J1955" s="197">
        <v>46.79</v>
      </c>
    </row>
    <row r="1956" spans="1:10" ht="14.4" thickBot="1" x14ac:dyDescent="0.3">
      <c r="A1956" s="191"/>
      <c r="B1956" s="191"/>
      <c r="C1956" s="191"/>
      <c r="D1956" s="191"/>
      <c r="E1956" s="191"/>
      <c r="F1956" s="191"/>
      <c r="G1956" s="191" t="s">
        <v>1314</v>
      </c>
      <c r="H1956" s="193" t="s">
        <v>1375</v>
      </c>
      <c r="I1956" s="191" t="s">
        <v>1316</v>
      </c>
      <c r="J1956" s="192">
        <v>46.79</v>
      </c>
    </row>
    <row r="1957" spans="1:10" ht="14.4" thickTop="1" x14ac:dyDescent="0.25">
      <c r="A1957" s="179"/>
      <c r="B1957" s="179"/>
      <c r="C1957" s="179"/>
      <c r="D1957" s="179"/>
      <c r="E1957" s="179"/>
      <c r="F1957" s="179"/>
      <c r="G1957" s="179"/>
      <c r="H1957" s="179"/>
      <c r="I1957" s="179"/>
      <c r="J1957" s="179"/>
    </row>
    <row r="1958" spans="1:10" x14ac:dyDescent="0.25">
      <c r="A1958" s="168" t="s">
        <v>610</v>
      </c>
      <c r="B1958" s="170" t="s">
        <v>3</v>
      </c>
      <c r="C1958" s="168" t="s">
        <v>4</v>
      </c>
      <c r="D1958" s="168" t="s">
        <v>5</v>
      </c>
      <c r="E1958" s="161" t="s">
        <v>1291</v>
      </c>
      <c r="F1958" s="161"/>
      <c r="G1958" s="169" t="s">
        <v>6</v>
      </c>
      <c r="H1958" s="170" t="s">
        <v>7</v>
      </c>
      <c r="I1958" s="170" t="s">
        <v>8</v>
      </c>
      <c r="J1958" s="170" t="s">
        <v>10</v>
      </c>
    </row>
    <row r="1959" spans="1:10" ht="26.4" x14ac:dyDescent="0.25">
      <c r="A1959" s="174" t="s">
        <v>1292</v>
      </c>
      <c r="B1959" s="176" t="s">
        <v>611</v>
      </c>
      <c r="C1959" s="174" t="s">
        <v>36</v>
      </c>
      <c r="D1959" s="174" t="s">
        <v>612</v>
      </c>
      <c r="E1959" s="162" t="s">
        <v>2109</v>
      </c>
      <c r="F1959" s="162"/>
      <c r="G1959" s="175" t="s">
        <v>77</v>
      </c>
      <c r="H1959" s="178">
        <v>1</v>
      </c>
      <c r="I1959" s="177">
        <v>25.6</v>
      </c>
      <c r="J1959" s="177">
        <v>25.6</v>
      </c>
    </row>
    <row r="1960" spans="1:10" ht="26.4" x14ac:dyDescent="0.25">
      <c r="A1960" s="180" t="s">
        <v>1294</v>
      </c>
      <c r="B1960" s="182" t="s">
        <v>1355</v>
      </c>
      <c r="C1960" s="180" t="s">
        <v>36</v>
      </c>
      <c r="D1960" s="180" t="s">
        <v>1356</v>
      </c>
      <c r="E1960" s="163" t="s">
        <v>1297</v>
      </c>
      <c r="F1960" s="163"/>
      <c r="G1960" s="181" t="s">
        <v>1298</v>
      </c>
      <c r="H1960" s="184">
        <v>0.38</v>
      </c>
      <c r="I1960" s="183">
        <v>29.46</v>
      </c>
      <c r="J1960" s="183">
        <v>11.19</v>
      </c>
    </row>
    <row r="1961" spans="1:10" ht="26.4" x14ac:dyDescent="0.25">
      <c r="A1961" s="180" t="s">
        <v>1294</v>
      </c>
      <c r="B1961" s="182" t="s">
        <v>1353</v>
      </c>
      <c r="C1961" s="180" t="s">
        <v>36</v>
      </c>
      <c r="D1961" s="180" t="s">
        <v>1354</v>
      </c>
      <c r="E1961" s="163" t="s">
        <v>1297</v>
      </c>
      <c r="F1961" s="163"/>
      <c r="G1961" s="181" t="s">
        <v>1298</v>
      </c>
      <c r="H1961" s="184">
        <v>0.38</v>
      </c>
      <c r="I1961" s="183">
        <v>24.83</v>
      </c>
      <c r="J1961" s="183">
        <v>9.43</v>
      </c>
    </row>
    <row r="1962" spans="1:10" x14ac:dyDescent="0.25">
      <c r="A1962" s="185" t="s">
        <v>1303</v>
      </c>
      <c r="B1962" s="187" t="s">
        <v>2155</v>
      </c>
      <c r="C1962" s="185" t="s">
        <v>36</v>
      </c>
      <c r="D1962" s="185" t="s">
        <v>2156</v>
      </c>
      <c r="E1962" s="164" t="s">
        <v>1307</v>
      </c>
      <c r="F1962" s="164"/>
      <c r="G1962" s="186" t="s">
        <v>77</v>
      </c>
      <c r="H1962" s="189">
        <v>1.0492999999999999</v>
      </c>
      <c r="I1962" s="188">
        <v>4.58</v>
      </c>
      <c r="J1962" s="188">
        <v>4.8</v>
      </c>
    </row>
    <row r="1963" spans="1:10" x14ac:dyDescent="0.25">
      <c r="A1963" s="185" t="s">
        <v>1303</v>
      </c>
      <c r="B1963" s="187" t="s">
        <v>2103</v>
      </c>
      <c r="C1963" s="185" t="s">
        <v>36</v>
      </c>
      <c r="D1963" s="185" t="s">
        <v>2104</v>
      </c>
      <c r="E1963" s="164" t="s">
        <v>1307</v>
      </c>
      <c r="F1963" s="164"/>
      <c r="G1963" s="186" t="s">
        <v>38</v>
      </c>
      <c r="H1963" s="189">
        <v>8.8599999999999998E-2</v>
      </c>
      <c r="I1963" s="188">
        <v>2.06</v>
      </c>
      <c r="J1963" s="188">
        <v>0.18</v>
      </c>
    </row>
    <row r="1964" spans="1:10" x14ac:dyDescent="0.25">
      <c r="A1964" s="196"/>
      <c r="B1964" s="196"/>
      <c r="C1964" s="196"/>
      <c r="D1964" s="196"/>
      <c r="E1964" s="196" t="s">
        <v>1309</v>
      </c>
      <c r="F1964" s="197">
        <v>7.32</v>
      </c>
      <c r="G1964" s="196" t="s">
        <v>1310</v>
      </c>
      <c r="H1964" s="197">
        <v>8.34</v>
      </c>
      <c r="I1964" s="196" t="s">
        <v>1311</v>
      </c>
      <c r="J1964" s="197">
        <v>15.66</v>
      </c>
    </row>
    <row r="1965" spans="1:10" x14ac:dyDescent="0.25">
      <c r="A1965" s="196"/>
      <c r="B1965" s="196"/>
      <c r="C1965" s="196"/>
      <c r="D1965" s="196"/>
      <c r="E1965" s="196" t="s">
        <v>1312</v>
      </c>
      <c r="F1965" s="197">
        <v>5.24</v>
      </c>
      <c r="G1965" s="196"/>
      <c r="H1965" s="165" t="s">
        <v>1313</v>
      </c>
      <c r="I1965" s="165"/>
      <c r="J1965" s="197">
        <v>30.84</v>
      </c>
    </row>
    <row r="1966" spans="1:10" ht="14.4" thickBot="1" x14ac:dyDescent="0.3">
      <c r="A1966" s="191"/>
      <c r="B1966" s="191"/>
      <c r="C1966" s="191"/>
      <c r="D1966" s="191"/>
      <c r="E1966" s="191"/>
      <c r="F1966" s="191"/>
      <c r="G1966" s="191" t="s">
        <v>1314</v>
      </c>
      <c r="H1966" s="193" t="s">
        <v>2157</v>
      </c>
      <c r="I1966" s="191" t="s">
        <v>1316</v>
      </c>
      <c r="J1966" s="192">
        <v>9233.49</v>
      </c>
    </row>
    <row r="1967" spans="1:10" ht="14.4" thickTop="1" x14ac:dyDescent="0.25">
      <c r="A1967" s="179"/>
      <c r="B1967" s="179"/>
      <c r="C1967" s="179"/>
      <c r="D1967" s="179"/>
      <c r="E1967" s="179"/>
      <c r="F1967" s="179"/>
      <c r="G1967" s="179"/>
      <c r="H1967" s="179"/>
      <c r="I1967" s="179"/>
      <c r="J1967" s="179"/>
    </row>
    <row r="1968" spans="1:10" x14ac:dyDescent="0.25">
      <c r="A1968" s="168" t="s">
        <v>613</v>
      </c>
      <c r="B1968" s="170" t="s">
        <v>3</v>
      </c>
      <c r="C1968" s="168" t="s">
        <v>4</v>
      </c>
      <c r="D1968" s="168" t="s">
        <v>5</v>
      </c>
      <c r="E1968" s="161" t="s">
        <v>1291</v>
      </c>
      <c r="F1968" s="161"/>
      <c r="G1968" s="169" t="s">
        <v>6</v>
      </c>
      <c r="H1968" s="170" t="s">
        <v>7</v>
      </c>
      <c r="I1968" s="170" t="s">
        <v>8</v>
      </c>
      <c r="J1968" s="170" t="s">
        <v>10</v>
      </c>
    </row>
    <row r="1969" spans="1:10" ht="26.4" x14ac:dyDescent="0.25">
      <c r="A1969" s="174" t="s">
        <v>1292</v>
      </c>
      <c r="B1969" s="176" t="s">
        <v>614</v>
      </c>
      <c r="C1969" s="174" t="s">
        <v>36</v>
      </c>
      <c r="D1969" s="174" t="s">
        <v>615</v>
      </c>
      <c r="E1969" s="162" t="s">
        <v>2158</v>
      </c>
      <c r="F1969" s="162"/>
      <c r="G1969" s="175" t="s">
        <v>38</v>
      </c>
      <c r="H1969" s="178">
        <v>1</v>
      </c>
      <c r="I1969" s="177">
        <v>10.91</v>
      </c>
      <c r="J1969" s="177">
        <v>10.91</v>
      </c>
    </row>
    <row r="1970" spans="1:10" ht="26.4" x14ac:dyDescent="0.25">
      <c r="A1970" s="180" t="s">
        <v>1294</v>
      </c>
      <c r="B1970" s="182" t="s">
        <v>1353</v>
      </c>
      <c r="C1970" s="180" t="s">
        <v>36</v>
      </c>
      <c r="D1970" s="180" t="s">
        <v>1354</v>
      </c>
      <c r="E1970" s="163" t="s">
        <v>1297</v>
      </c>
      <c r="F1970" s="163"/>
      <c r="G1970" s="181" t="s">
        <v>1298</v>
      </c>
      <c r="H1970" s="184">
        <v>0.1474</v>
      </c>
      <c r="I1970" s="183">
        <v>24.83</v>
      </c>
      <c r="J1970" s="183">
        <v>3.65</v>
      </c>
    </row>
    <row r="1971" spans="1:10" ht="26.4" x14ac:dyDescent="0.25">
      <c r="A1971" s="180" t="s">
        <v>1294</v>
      </c>
      <c r="B1971" s="182" t="s">
        <v>1355</v>
      </c>
      <c r="C1971" s="180" t="s">
        <v>36</v>
      </c>
      <c r="D1971" s="180" t="s">
        <v>1356</v>
      </c>
      <c r="E1971" s="163" t="s">
        <v>1297</v>
      </c>
      <c r="F1971" s="163"/>
      <c r="G1971" s="181" t="s">
        <v>1298</v>
      </c>
      <c r="H1971" s="184">
        <v>0.1474</v>
      </c>
      <c r="I1971" s="183">
        <v>29.46</v>
      </c>
      <c r="J1971" s="183">
        <v>4.34</v>
      </c>
    </row>
    <row r="1972" spans="1:10" ht="26.4" x14ac:dyDescent="0.25">
      <c r="A1972" s="185" t="s">
        <v>1303</v>
      </c>
      <c r="B1972" s="187" t="s">
        <v>2099</v>
      </c>
      <c r="C1972" s="185" t="s">
        <v>36</v>
      </c>
      <c r="D1972" s="185" t="s">
        <v>2100</v>
      </c>
      <c r="E1972" s="164" t="s">
        <v>1307</v>
      </c>
      <c r="F1972" s="164"/>
      <c r="G1972" s="186" t="s">
        <v>38</v>
      </c>
      <c r="H1972" s="189">
        <v>1.2E-2</v>
      </c>
      <c r="I1972" s="188">
        <v>74.53</v>
      </c>
      <c r="J1972" s="188">
        <v>0.89</v>
      </c>
    </row>
    <row r="1973" spans="1:10" ht="26.4" x14ac:dyDescent="0.25">
      <c r="A1973" s="185" t="s">
        <v>1303</v>
      </c>
      <c r="B1973" s="187" t="s">
        <v>2159</v>
      </c>
      <c r="C1973" s="185" t="s">
        <v>36</v>
      </c>
      <c r="D1973" s="185" t="s">
        <v>2160</v>
      </c>
      <c r="E1973" s="164" t="s">
        <v>1307</v>
      </c>
      <c r="F1973" s="164"/>
      <c r="G1973" s="186" t="s">
        <v>38</v>
      </c>
      <c r="H1973" s="189">
        <v>1</v>
      </c>
      <c r="I1973" s="188">
        <v>1.33</v>
      </c>
      <c r="J1973" s="188">
        <v>1.33</v>
      </c>
    </row>
    <row r="1974" spans="1:10" x14ac:dyDescent="0.25">
      <c r="A1974" s="185" t="s">
        <v>1303</v>
      </c>
      <c r="B1974" s="187" t="s">
        <v>2103</v>
      </c>
      <c r="C1974" s="185" t="s">
        <v>36</v>
      </c>
      <c r="D1974" s="185" t="s">
        <v>2104</v>
      </c>
      <c r="E1974" s="164" t="s">
        <v>1307</v>
      </c>
      <c r="F1974" s="164"/>
      <c r="G1974" s="186" t="s">
        <v>38</v>
      </c>
      <c r="H1974" s="189">
        <v>9.1999999999999998E-3</v>
      </c>
      <c r="I1974" s="188">
        <v>2.06</v>
      </c>
      <c r="J1974" s="188">
        <v>0.01</v>
      </c>
    </row>
    <row r="1975" spans="1:10" x14ac:dyDescent="0.25">
      <c r="A1975" s="185" t="s">
        <v>1303</v>
      </c>
      <c r="B1975" s="187" t="s">
        <v>2105</v>
      </c>
      <c r="C1975" s="185" t="s">
        <v>36</v>
      </c>
      <c r="D1975" s="185" t="s">
        <v>2106</v>
      </c>
      <c r="E1975" s="164" t="s">
        <v>1307</v>
      </c>
      <c r="F1975" s="164"/>
      <c r="G1975" s="186" t="s">
        <v>38</v>
      </c>
      <c r="H1975" s="189">
        <v>1.06E-2</v>
      </c>
      <c r="I1975" s="188">
        <v>65.78</v>
      </c>
      <c r="J1975" s="188">
        <v>0.69</v>
      </c>
    </row>
    <row r="1976" spans="1:10" x14ac:dyDescent="0.25">
      <c r="A1976" s="196"/>
      <c r="B1976" s="196"/>
      <c r="C1976" s="196"/>
      <c r="D1976" s="196"/>
      <c r="E1976" s="196" t="s">
        <v>1309</v>
      </c>
      <c r="F1976" s="197">
        <v>2.83</v>
      </c>
      <c r="G1976" s="196" t="s">
        <v>1310</v>
      </c>
      <c r="H1976" s="197">
        <v>3.23</v>
      </c>
      <c r="I1976" s="196" t="s">
        <v>1311</v>
      </c>
      <c r="J1976" s="197">
        <v>6.06</v>
      </c>
    </row>
    <row r="1977" spans="1:10" x14ac:dyDescent="0.25">
      <c r="A1977" s="196"/>
      <c r="B1977" s="196"/>
      <c r="C1977" s="196"/>
      <c r="D1977" s="196"/>
      <c r="E1977" s="196" t="s">
        <v>1312</v>
      </c>
      <c r="F1977" s="197">
        <v>2.23</v>
      </c>
      <c r="G1977" s="196"/>
      <c r="H1977" s="165" t="s">
        <v>1313</v>
      </c>
      <c r="I1977" s="165"/>
      <c r="J1977" s="197">
        <v>13.14</v>
      </c>
    </row>
    <row r="1978" spans="1:10" ht="14.4" thickBot="1" x14ac:dyDescent="0.3">
      <c r="A1978" s="191"/>
      <c r="B1978" s="191"/>
      <c r="C1978" s="191"/>
      <c r="D1978" s="191"/>
      <c r="E1978" s="191"/>
      <c r="F1978" s="191"/>
      <c r="G1978" s="191" t="s">
        <v>1314</v>
      </c>
      <c r="H1978" s="193" t="s">
        <v>2161</v>
      </c>
      <c r="I1978" s="191" t="s">
        <v>1316</v>
      </c>
      <c r="J1978" s="192">
        <v>512.46</v>
      </c>
    </row>
    <row r="1979" spans="1:10" ht="14.4" thickTop="1" x14ac:dyDescent="0.25">
      <c r="A1979" s="179"/>
      <c r="B1979" s="179"/>
      <c r="C1979" s="179"/>
      <c r="D1979" s="179"/>
      <c r="E1979" s="179"/>
      <c r="F1979" s="179"/>
      <c r="G1979" s="179"/>
      <c r="H1979" s="179"/>
      <c r="I1979" s="179"/>
      <c r="J1979" s="179"/>
    </row>
    <row r="1980" spans="1:10" x14ac:dyDescent="0.25">
      <c r="A1980" s="168" t="s">
        <v>616</v>
      </c>
      <c r="B1980" s="170" t="s">
        <v>3</v>
      </c>
      <c r="C1980" s="168" t="s">
        <v>4</v>
      </c>
      <c r="D1980" s="168" t="s">
        <v>5</v>
      </c>
      <c r="E1980" s="161" t="s">
        <v>1291</v>
      </c>
      <c r="F1980" s="161"/>
      <c r="G1980" s="169" t="s">
        <v>6</v>
      </c>
      <c r="H1980" s="170" t="s">
        <v>7</v>
      </c>
      <c r="I1980" s="170" t="s">
        <v>8</v>
      </c>
      <c r="J1980" s="170" t="s">
        <v>10</v>
      </c>
    </row>
    <row r="1981" spans="1:10" ht="26.4" x14ac:dyDescent="0.25">
      <c r="A1981" s="174" t="s">
        <v>1292</v>
      </c>
      <c r="B1981" s="176" t="s">
        <v>617</v>
      </c>
      <c r="C1981" s="174" t="s">
        <v>36</v>
      </c>
      <c r="D1981" s="174" t="s">
        <v>618</v>
      </c>
      <c r="E1981" s="162" t="s">
        <v>2109</v>
      </c>
      <c r="F1981" s="162"/>
      <c r="G1981" s="175" t="s">
        <v>38</v>
      </c>
      <c r="H1981" s="178">
        <v>1</v>
      </c>
      <c r="I1981" s="177">
        <v>21.25</v>
      </c>
      <c r="J1981" s="177">
        <v>21.25</v>
      </c>
    </row>
    <row r="1982" spans="1:10" ht="26.4" x14ac:dyDescent="0.25">
      <c r="A1982" s="180" t="s">
        <v>1294</v>
      </c>
      <c r="B1982" s="182" t="s">
        <v>1355</v>
      </c>
      <c r="C1982" s="180" t="s">
        <v>36</v>
      </c>
      <c r="D1982" s="180" t="s">
        <v>1356</v>
      </c>
      <c r="E1982" s="163" t="s">
        <v>1297</v>
      </c>
      <c r="F1982" s="163"/>
      <c r="G1982" s="181" t="s">
        <v>1298</v>
      </c>
      <c r="H1982" s="184">
        <v>0.1318</v>
      </c>
      <c r="I1982" s="183">
        <v>29.46</v>
      </c>
      <c r="J1982" s="183">
        <v>3.88</v>
      </c>
    </row>
    <row r="1983" spans="1:10" ht="26.4" x14ac:dyDescent="0.25">
      <c r="A1983" s="180" t="s">
        <v>1294</v>
      </c>
      <c r="B1983" s="182" t="s">
        <v>1353</v>
      </c>
      <c r="C1983" s="180" t="s">
        <v>36</v>
      </c>
      <c r="D1983" s="180" t="s">
        <v>1354</v>
      </c>
      <c r="E1983" s="163" t="s">
        <v>1297</v>
      </c>
      <c r="F1983" s="163"/>
      <c r="G1983" s="181" t="s">
        <v>1298</v>
      </c>
      <c r="H1983" s="184">
        <v>0.1318</v>
      </c>
      <c r="I1983" s="183">
        <v>24.83</v>
      </c>
      <c r="J1983" s="183">
        <v>3.27</v>
      </c>
    </row>
    <row r="1984" spans="1:10" x14ac:dyDescent="0.25">
      <c r="A1984" s="185" t="s">
        <v>1303</v>
      </c>
      <c r="B1984" s="187" t="s">
        <v>2103</v>
      </c>
      <c r="C1984" s="185" t="s">
        <v>36</v>
      </c>
      <c r="D1984" s="185" t="s">
        <v>2104</v>
      </c>
      <c r="E1984" s="164" t="s">
        <v>1307</v>
      </c>
      <c r="F1984" s="164"/>
      <c r="G1984" s="186" t="s">
        <v>38</v>
      </c>
      <c r="H1984" s="189">
        <v>2.4400000000000002E-2</v>
      </c>
      <c r="I1984" s="188">
        <v>2.06</v>
      </c>
      <c r="J1984" s="188">
        <v>0.05</v>
      </c>
    </row>
    <row r="1985" spans="1:10" ht="26.4" x14ac:dyDescent="0.25">
      <c r="A1985" s="185" t="s">
        <v>1303</v>
      </c>
      <c r="B1985" s="187" t="s">
        <v>2162</v>
      </c>
      <c r="C1985" s="185" t="s">
        <v>36</v>
      </c>
      <c r="D1985" s="185" t="s">
        <v>2163</v>
      </c>
      <c r="E1985" s="164" t="s">
        <v>1307</v>
      </c>
      <c r="F1985" s="164"/>
      <c r="G1985" s="186" t="s">
        <v>38</v>
      </c>
      <c r="H1985" s="189">
        <v>1</v>
      </c>
      <c r="I1985" s="188">
        <v>11.23</v>
      </c>
      <c r="J1985" s="188">
        <v>11.23</v>
      </c>
    </row>
    <row r="1986" spans="1:10" ht="26.4" x14ac:dyDescent="0.25">
      <c r="A1986" s="185" t="s">
        <v>1303</v>
      </c>
      <c r="B1986" s="187" t="s">
        <v>2099</v>
      </c>
      <c r="C1986" s="185" t="s">
        <v>36</v>
      </c>
      <c r="D1986" s="185" t="s">
        <v>2100</v>
      </c>
      <c r="E1986" s="164" t="s">
        <v>1307</v>
      </c>
      <c r="F1986" s="164"/>
      <c r="G1986" s="186" t="s">
        <v>38</v>
      </c>
      <c r="H1986" s="189">
        <v>2.2499999999999999E-2</v>
      </c>
      <c r="I1986" s="188">
        <v>74.53</v>
      </c>
      <c r="J1986" s="188">
        <v>1.67</v>
      </c>
    </row>
    <row r="1987" spans="1:10" x14ac:dyDescent="0.25">
      <c r="A1987" s="185" t="s">
        <v>1303</v>
      </c>
      <c r="B1987" s="187" t="s">
        <v>2105</v>
      </c>
      <c r="C1987" s="185" t="s">
        <v>36</v>
      </c>
      <c r="D1987" s="185" t="s">
        <v>2106</v>
      </c>
      <c r="E1987" s="164" t="s">
        <v>1307</v>
      </c>
      <c r="F1987" s="164"/>
      <c r="G1987" s="186" t="s">
        <v>38</v>
      </c>
      <c r="H1987" s="189">
        <v>1.7600000000000001E-2</v>
      </c>
      <c r="I1987" s="188">
        <v>65.78</v>
      </c>
      <c r="J1987" s="188">
        <v>1.1499999999999999</v>
      </c>
    </row>
    <row r="1988" spans="1:10" x14ac:dyDescent="0.25">
      <c r="A1988" s="196"/>
      <c r="B1988" s="196"/>
      <c r="C1988" s="196"/>
      <c r="D1988" s="196"/>
      <c r="E1988" s="196" t="s">
        <v>1309</v>
      </c>
      <c r="F1988" s="197">
        <v>2.5299999999999998</v>
      </c>
      <c r="G1988" s="196" t="s">
        <v>1310</v>
      </c>
      <c r="H1988" s="197">
        <v>2.9</v>
      </c>
      <c r="I1988" s="196" t="s">
        <v>1311</v>
      </c>
      <c r="J1988" s="197">
        <v>5.43</v>
      </c>
    </row>
    <row r="1989" spans="1:10" x14ac:dyDescent="0.25">
      <c r="A1989" s="196"/>
      <c r="B1989" s="196"/>
      <c r="C1989" s="196"/>
      <c r="D1989" s="196"/>
      <c r="E1989" s="196" t="s">
        <v>1312</v>
      </c>
      <c r="F1989" s="197">
        <v>4.3499999999999996</v>
      </c>
      <c r="G1989" s="196"/>
      <c r="H1989" s="165" t="s">
        <v>1313</v>
      </c>
      <c r="I1989" s="165"/>
      <c r="J1989" s="197">
        <v>25.6</v>
      </c>
    </row>
    <row r="1990" spans="1:10" ht="14.4" thickBot="1" x14ac:dyDescent="0.3">
      <c r="A1990" s="191"/>
      <c r="B1990" s="191"/>
      <c r="C1990" s="191"/>
      <c r="D1990" s="191"/>
      <c r="E1990" s="191"/>
      <c r="F1990" s="191"/>
      <c r="G1990" s="191" t="s">
        <v>1314</v>
      </c>
      <c r="H1990" s="193" t="s">
        <v>1351</v>
      </c>
      <c r="I1990" s="191" t="s">
        <v>1316</v>
      </c>
      <c r="J1990" s="192">
        <v>512</v>
      </c>
    </row>
    <row r="1991" spans="1:10" ht="14.4" thickTop="1" x14ac:dyDescent="0.25">
      <c r="A1991" s="179"/>
      <c r="B1991" s="179"/>
      <c r="C1991" s="179"/>
      <c r="D1991" s="179"/>
      <c r="E1991" s="179"/>
      <c r="F1991" s="179"/>
      <c r="G1991" s="179"/>
      <c r="H1991" s="179"/>
      <c r="I1991" s="179"/>
      <c r="J1991" s="179"/>
    </row>
    <row r="1992" spans="1:10" x14ac:dyDescent="0.25">
      <c r="A1992" s="168" t="s">
        <v>619</v>
      </c>
      <c r="B1992" s="170" t="s">
        <v>3</v>
      </c>
      <c r="C1992" s="168" t="s">
        <v>4</v>
      </c>
      <c r="D1992" s="168" t="s">
        <v>5</v>
      </c>
      <c r="E1992" s="161" t="s">
        <v>1291</v>
      </c>
      <c r="F1992" s="161"/>
      <c r="G1992" s="169" t="s">
        <v>6</v>
      </c>
      <c r="H1992" s="170" t="s">
        <v>7</v>
      </c>
      <c r="I1992" s="170" t="s">
        <v>8</v>
      </c>
      <c r="J1992" s="170" t="s">
        <v>10</v>
      </c>
    </row>
    <row r="1993" spans="1:10" ht="39.6" x14ac:dyDescent="0.25">
      <c r="A1993" s="174" t="s">
        <v>1292</v>
      </c>
      <c r="B1993" s="176" t="s">
        <v>620</v>
      </c>
      <c r="C1993" s="174" t="s">
        <v>36</v>
      </c>
      <c r="D1993" s="174" t="s">
        <v>621</v>
      </c>
      <c r="E1993" s="162" t="s">
        <v>2109</v>
      </c>
      <c r="F1993" s="162"/>
      <c r="G1993" s="175" t="s">
        <v>38</v>
      </c>
      <c r="H1993" s="178">
        <v>1</v>
      </c>
      <c r="I1993" s="177">
        <v>17.53</v>
      </c>
      <c r="J1993" s="177">
        <v>17.53</v>
      </c>
    </row>
    <row r="1994" spans="1:10" ht="26.4" x14ac:dyDescent="0.25">
      <c r="A1994" s="180" t="s">
        <v>1294</v>
      </c>
      <c r="B1994" s="182" t="s">
        <v>1355</v>
      </c>
      <c r="C1994" s="180" t="s">
        <v>36</v>
      </c>
      <c r="D1994" s="180" t="s">
        <v>1356</v>
      </c>
      <c r="E1994" s="163" t="s">
        <v>1297</v>
      </c>
      <c r="F1994" s="163"/>
      <c r="G1994" s="181" t="s">
        <v>1298</v>
      </c>
      <c r="H1994" s="184">
        <v>0.1416</v>
      </c>
      <c r="I1994" s="183">
        <v>29.46</v>
      </c>
      <c r="J1994" s="183">
        <v>4.17</v>
      </c>
    </row>
    <row r="1995" spans="1:10" ht="26.4" x14ac:dyDescent="0.25">
      <c r="A1995" s="180" t="s">
        <v>1294</v>
      </c>
      <c r="B1995" s="182" t="s">
        <v>1353</v>
      </c>
      <c r="C1995" s="180" t="s">
        <v>36</v>
      </c>
      <c r="D1995" s="180" t="s">
        <v>1354</v>
      </c>
      <c r="E1995" s="163" t="s">
        <v>1297</v>
      </c>
      <c r="F1995" s="163"/>
      <c r="G1995" s="181" t="s">
        <v>1298</v>
      </c>
      <c r="H1995" s="184">
        <v>0.1416</v>
      </c>
      <c r="I1995" s="183">
        <v>24.83</v>
      </c>
      <c r="J1995" s="183">
        <v>3.51</v>
      </c>
    </row>
    <row r="1996" spans="1:10" x14ac:dyDescent="0.25">
      <c r="A1996" s="185" t="s">
        <v>1303</v>
      </c>
      <c r="B1996" s="187" t="s">
        <v>2105</v>
      </c>
      <c r="C1996" s="185" t="s">
        <v>36</v>
      </c>
      <c r="D1996" s="185" t="s">
        <v>2106</v>
      </c>
      <c r="E1996" s="164" t="s">
        <v>1307</v>
      </c>
      <c r="F1996" s="164"/>
      <c r="G1996" s="186" t="s">
        <v>38</v>
      </c>
      <c r="H1996" s="189">
        <v>5.8999999999999999E-3</v>
      </c>
      <c r="I1996" s="188">
        <v>65.78</v>
      </c>
      <c r="J1996" s="188">
        <v>0.38</v>
      </c>
    </row>
    <row r="1997" spans="1:10" x14ac:dyDescent="0.25">
      <c r="A1997" s="185" t="s">
        <v>1303</v>
      </c>
      <c r="B1997" s="187" t="s">
        <v>2103</v>
      </c>
      <c r="C1997" s="185" t="s">
        <v>36</v>
      </c>
      <c r="D1997" s="185" t="s">
        <v>2104</v>
      </c>
      <c r="E1997" s="164" t="s">
        <v>1307</v>
      </c>
      <c r="F1997" s="164"/>
      <c r="G1997" s="186" t="s">
        <v>38</v>
      </c>
      <c r="H1997" s="189">
        <v>3.3799999999999997E-2</v>
      </c>
      <c r="I1997" s="188">
        <v>2.06</v>
      </c>
      <c r="J1997" s="188">
        <v>0.06</v>
      </c>
    </row>
    <row r="1998" spans="1:10" ht="26.4" x14ac:dyDescent="0.25">
      <c r="A1998" s="185" t="s">
        <v>1303</v>
      </c>
      <c r="B1998" s="187" t="s">
        <v>2164</v>
      </c>
      <c r="C1998" s="185" t="s">
        <v>36</v>
      </c>
      <c r="D1998" s="185" t="s">
        <v>2165</v>
      </c>
      <c r="E1998" s="164" t="s">
        <v>1307</v>
      </c>
      <c r="F1998" s="164"/>
      <c r="G1998" s="186" t="s">
        <v>38</v>
      </c>
      <c r="H1998" s="189">
        <v>1</v>
      </c>
      <c r="I1998" s="188">
        <v>8.89</v>
      </c>
      <c r="J1998" s="188">
        <v>8.89</v>
      </c>
    </row>
    <row r="1999" spans="1:10" ht="26.4" x14ac:dyDescent="0.25">
      <c r="A1999" s="185" t="s">
        <v>1303</v>
      </c>
      <c r="B1999" s="187" t="s">
        <v>2099</v>
      </c>
      <c r="C1999" s="185" t="s">
        <v>36</v>
      </c>
      <c r="D1999" s="185" t="s">
        <v>2100</v>
      </c>
      <c r="E1999" s="164" t="s">
        <v>1307</v>
      </c>
      <c r="F1999" s="164"/>
      <c r="G1999" s="186" t="s">
        <v>38</v>
      </c>
      <c r="H1999" s="189">
        <v>7.0000000000000001E-3</v>
      </c>
      <c r="I1999" s="188">
        <v>74.53</v>
      </c>
      <c r="J1999" s="188">
        <v>0.52</v>
      </c>
    </row>
    <row r="2000" spans="1:10" x14ac:dyDescent="0.25">
      <c r="A2000" s="196"/>
      <c r="B2000" s="196"/>
      <c r="C2000" s="196"/>
      <c r="D2000" s="196"/>
      <c r="E2000" s="196" t="s">
        <v>1309</v>
      </c>
      <c r="F2000" s="197">
        <v>2.72</v>
      </c>
      <c r="G2000" s="196" t="s">
        <v>1310</v>
      </c>
      <c r="H2000" s="197">
        <v>3.11</v>
      </c>
      <c r="I2000" s="196" t="s">
        <v>1311</v>
      </c>
      <c r="J2000" s="197">
        <v>5.83</v>
      </c>
    </row>
    <row r="2001" spans="1:10" x14ac:dyDescent="0.25">
      <c r="A2001" s="196"/>
      <c r="B2001" s="196"/>
      <c r="C2001" s="196"/>
      <c r="D2001" s="196"/>
      <c r="E2001" s="196" t="s">
        <v>1312</v>
      </c>
      <c r="F2001" s="197">
        <v>3.59</v>
      </c>
      <c r="G2001" s="196"/>
      <c r="H2001" s="165" t="s">
        <v>1313</v>
      </c>
      <c r="I2001" s="165"/>
      <c r="J2001" s="197">
        <v>21.12</v>
      </c>
    </row>
    <row r="2002" spans="1:10" ht="14.4" thickBot="1" x14ac:dyDescent="0.3">
      <c r="A2002" s="191"/>
      <c r="B2002" s="191"/>
      <c r="C2002" s="191"/>
      <c r="D2002" s="191"/>
      <c r="E2002" s="191"/>
      <c r="F2002" s="191"/>
      <c r="G2002" s="191" t="s">
        <v>1314</v>
      </c>
      <c r="H2002" s="193" t="s">
        <v>2071</v>
      </c>
      <c r="I2002" s="191" t="s">
        <v>1316</v>
      </c>
      <c r="J2002" s="192">
        <v>211.2</v>
      </c>
    </row>
    <row r="2003" spans="1:10" ht="14.4" thickTop="1" x14ac:dyDescent="0.25">
      <c r="A2003" s="179"/>
      <c r="B2003" s="179"/>
      <c r="C2003" s="179"/>
      <c r="D2003" s="179"/>
      <c r="E2003" s="179"/>
      <c r="F2003" s="179"/>
      <c r="G2003" s="179"/>
      <c r="H2003" s="179"/>
      <c r="I2003" s="179"/>
      <c r="J2003" s="179"/>
    </row>
    <row r="2004" spans="1:10" x14ac:dyDescent="0.25">
      <c r="A2004" s="168" t="s">
        <v>622</v>
      </c>
      <c r="B2004" s="170" t="s">
        <v>3</v>
      </c>
      <c r="C2004" s="168" t="s">
        <v>4</v>
      </c>
      <c r="D2004" s="168" t="s">
        <v>5</v>
      </c>
      <c r="E2004" s="161" t="s">
        <v>1291</v>
      </c>
      <c r="F2004" s="161"/>
      <c r="G2004" s="169" t="s">
        <v>6</v>
      </c>
      <c r="H2004" s="170" t="s">
        <v>7</v>
      </c>
      <c r="I2004" s="170" t="s">
        <v>8</v>
      </c>
      <c r="J2004" s="170" t="s">
        <v>10</v>
      </c>
    </row>
    <row r="2005" spans="1:10" ht="39.6" x14ac:dyDescent="0.25">
      <c r="A2005" s="174" t="s">
        <v>1292</v>
      </c>
      <c r="B2005" s="176" t="s">
        <v>623</v>
      </c>
      <c r="C2005" s="174" t="s">
        <v>36</v>
      </c>
      <c r="D2005" s="174" t="s">
        <v>624</v>
      </c>
      <c r="E2005" s="162" t="s">
        <v>2109</v>
      </c>
      <c r="F2005" s="162"/>
      <c r="G2005" s="175" t="s">
        <v>38</v>
      </c>
      <c r="H2005" s="178">
        <v>1</v>
      </c>
      <c r="I2005" s="177">
        <v>13.98</v>
      </c>
      <c r="J2005" s="177">
        <v>13.98</v>
      </c>
    </row>
    <row r="2006" spans="1:10" ht="26.4" x14ac:dyDescent="0.25">
      <c r="A2006" s="180" t="s">
        <v>1294</v>
      </c>
      <c r="B2006" s="182" t="s">
        <v>1355</v>
      </c>
      <c r="C2006" s="180" t="s">
        <v>36</v>
      </c>
      <c r="D2006" s="180" t="s">
        <v>1356</v>
      </c>
      <c r="E2006" s="163" t="s">
        <v>1297</v>
      </c>
      <c r="F2006" s="163"/>
      <c r="G2006" s="181" t="s">
        <v>1298</v>
      </c>
      <c r="H2006" s="184">
        <v>0.13120000000000001</v>
      </c>
      <c r="I2006" s="183">
        <v>29.46</v>
      </c>
      <c r="J2006" s="183">
        <v>3.86</v>
      </c>
    </row>
    <row r="2007" spans="1:10" ht="26.4" x14ac:dyDescent="0.25">
      <c r="A2007" s="180" t="s">
        <v>1294</v>
      </c>
      <c r="B2007" s="182" t="s">
        <v>1353</v>
      </c>
      <c r="C2007" s="180" t="s">
        <v>36</v>
      </c>
      <c r="D2007" s="180" t="s">
        <v>1354</v>
      </c>
      <c r="E2007" s="163" t="s">
        <v>1297</v>
      </c>
      <c r="F2007" s="163"/>
      <c r="G2007" s="181" t="s">
        <v>1298</v>
      </c>
      <c r="H2007" s="184">
        <v>0.13120000000000001</v>
      </c>
      <c r="I2007" s="183">
        <v>24.83</v>
      </c>
      <c r="J2007" s="183">
        <v>3.25</v>
      </c>
    </row>
    <row r="2008" spans="1:10" ht="26.4" x14ac:dyDescent="0.25">
      <c r="A2008" s="185" t="s">
        <v>1303</v>
      </c>
      <c r="B2008" s="187" t="s">
        <v>2099</v>
      </c>
      <c r="C2008" s="185" t="s">
        <v>36</v>
      </c>
      <c r="D2008" s="185" t="s">
        <v>2100</v>
      </c>
      <c r="E2008" s="164" t="s">
        <v>1307</v>
      </c>
      <c r="F2008" s="164"/>
      <c r="G2008" s="186" t="s">
        <v>38</v>
      </c>
      <c r="H2008" s="189">
        <v>7.0000000000000001E-3</v>
      </c>
      <c r="I2008" s="188">
        <v>74.53</v>
      </c>
      <c r="J2008" s="188">
        <v>0.52</v>
      </c>
    </row>
    <row r="2009" spans="1:10" ht="26.4" x14ac:dyDescent="0.25">
      <c r="A2009" s="185" t="s">
        <v>1303</v>
      </c>
      <c r="B2009" s="187" t="s">
        <v>2166</v>
      </c>
      <c r="C2009" s="185" t="s">
        <v>36</v>
      </c>
      <c r="D2009" s="185" t="s">
        <v>2167</v>
      </c>
      <c r="E2009" s="164" t="s">
        <v>1307</v>
      </c>
      <c r="F2009" s="164"/>
      <c r="G2009" s="186" t="s">
        <v>38</v>
      </c>
      <c r="H2009" s="189">
        <v>1</v>
      </c>
      <c r="I2009" s="188">
        <v>5.91</v>
      </c>
      <c r="J2009" s="188">
        <v>5.91</v>
      </c>
    </row>
    <row r="2010" spans="1:10" x14ac:dyDescent="0.25">
      <c r="A2010" s="185" t="s">
        <v>1303</v>
      </c>
      <c r="B2010" s="187" t="s">
        <v>2103</v>
      </c>
      <c r="C2010" s="185" t="s">
        <v>36</v>
      </c>
      <c r="D2010" s="185" t="s">
        <v>2104</v>
      </c>
      <c r="E2010" s="164" t="s">
        <v>1307</v>
      </c>
      <c r="F2010" s="164"/>
      <c r="G2010" s="186" t="s">
        <v>38</v>
      </c>
      <c r="H2010" s="189">
        <v>3.15E-2</v>
      </c>
      <c r="I2010" s="188">
        <v>2.06</v>
      </c>
      <c r="J2010" s="188">
        <v>0.06</v>
      </c>
    </row>
    <row r="2011" spans="1:10" x14ac:dyDescent="0.25">
      <c r="A2011" s="185" t="s">
        <v>1303</v>
      </c>
      <c r="B2011" s="187" t="s">
        <v>2105</v>
      </c>
      <c r="C2011" s="185" t="s">
        <v>36</v>
      </c>
      <c r="D2011" s="185" t="s">
        <v>2106</v>
      </c>
      <c r="E2011" s="164" t="s">
        <v>1307</v>
      </c>
      <c r="F2011" s="164"/>
      <c r="G2011" s="186" t="s">
        <v>38</v>
      </c>
      <c r="H2011" s="189">
        <v>5.8999999999999999E-3</v>
      </c>
      <c r="I2011" s="188">
        <v>65.78</v>
      </c>
      <c r="J2011" s="188">
        <v>0.38</v>
      </c>
    </row>
    <row r="2012" spans="1:10" x14ac:dyDescent="0.25">
      <c r="A2012" s="196"/>
      <c r="B2012" s="196"/>
      <c r="C2012" s="196"/>
      <c r="D2012" s="196"/>
      <c r="E2012" s="196" t="s">
        <v>1309</v>
      </c>
      <c r="F2012" s="197">
        <v>2.52</v>
      </c>
      <c r="G2012" s="196" t="s">
        <v>1310</v>
      </c>
      <c r="H2012" s="197">
        <v>2.88</v>
      </c>
      <c r="I2012" s="196" t="s">
        <v>1311</v>
      </c>
      <c r="J2012" s="197">
        <v>5.4</v>
      </c>
    </row>
    <row r="2013" spans="1:10" x14ac:dyDescent="0.25">
      <c r="A2013" s="196"/>
      <c r="B2013" s="196"/>
      <c r="C2013" s="196"/>
      <c r="D2013" s="196"/>
      <c r="E2013" s="196" t="s">
        <v>1312</v>
      </c>
      <c r="F2013" s="197">
        <v>2.86</v>
      </c>
      <c r="G2013" s="196"/>
      <c r="H2013" s="165" t="s">
        <v>1313</v>
      </c>
      <c r="I2013" s="165"/>
      <c r="J2013" s="197">
        <v>16.84</v>
      </c>
    </row>
    <row r="2014" spans="1:10" ht="14.4" thickBot="1" x14ac:dyDescent="0.3">
      <c r="A2014" s="191"/>
      <c r="B2014" s="191"/>
      <c r="C2014" s="191"/>
      <c r="D2014" s="191"/>
      <c r="E2014" s="191"/>
      <c r="F2014" s="191"/>
      <c r="G2014" s="191" t="s">
        <v>1314</v>
      </c>
      <c r="H2014" s="193" t="s">
        <v>2168</v>
      </c>
      <c r="I2014" s="191" t="s">
        <v>1316</v>
      </c>
      <c r="J2014" s="192">
        <v>926.2</v>
      </c>
    </row>
    <row r="2015" spans="1:10" ht="14.4" thickTop="1" x14ac:dyDescent="0.25">
      <c r="A2015" s="179"/>
      <c r="B2015" s="179"/>
      <c r="C2015" s="179"/>
      <c r="D2015" s="179"/>
      <c r="E2015" s="179"/>
      <c r="F2015" s="179"/>
      <c r="G2015" s="179"/>
      <c r="H2015" s="179"/>
      <c r="I2015" s="179"/>
      <c r="J2015" s="179"/>
    </row>
    <row r="2016" spans="1:10" x14ac:dyDescent="0.25">
      <c r="A2016" s="168" t="s">
        <v>625</v>
      </c>
      <c r="B2016" s="170" t="s">
        <v>3</v>
      </c>
      <c r="C2016" s="168" t="s">
        <v>4</v>
      </c>
      <c r="D2016" s="168" t="s">
        <v>5</v>
      </c>
      <c r="E2016" s="161" t="s">
        <v>1291</v>
      </c>
      <c r="F2016" s="161"/>
      <c r="G2016" s="169" t="s">
        <v>6</v>
      </c>
      <c r="H2016" s="170" t="s">
        <v>7</v>
      </c>
      <c r="I2016" s="170" t="s">
        <v>8</v>
      </c>
      <c r="J2016" s="170" t="s">
        <v>10</v>
      </c>
    </row>
    <row r="2017" spans="1:10" ht="39.6" x14ac:dyDescent="0.25">
      <c r="A2017" s="174" t="s">
        <v>1292</v>
      </c>
      <c r="B2017" s="176" t="s">
        <v>626</v>
      </c>
      <c r="C2017" s="174" t="s">
        <v>36</v>
      </c>
      <c r="D2017" s="174" t="s">
        <v>627</v>
      </c>
      <c r="E2017" s="162" t="s">
        <v>2109</v>
      </c>
      <c r="F2017" s="162"/>
      <c r="G2017" s="175" t="s">
        <v>38</v>
      </c>
      <c r="H2017" s="178">
        <v>1</v>
      </c>
      <c r="I2017" s="177">
        <v>21.95</v>
      </c>
      <c r="J2017" s="177">
        <v>21.95</v>
      </c>
    </row>
    <row r="2018" spans="1:10" ht="26.4" x14ac:dyDescent="0.25">
      <c r="A2018" s="180" t="s">
        <v>1294</v>
      </c>
      <c r="B2018" s="182" t="s">
        <v>1355</v>
      </c>
      <c r="C2018" s="180" t="s">
        <v>36</v>
      </c>
      <c r="D2018" s="180" t="s">
        <v>1356</v>
      </c>
      <c r="E2018" s="163" t="s">
        <v>1297</v>
      </c>
      <c r="F2018" s="163"/>
      <c r="G2018" s="181" t="s">
        <v>1298</v>
      </c>
      <c r="H2018" s="184">
        <v>0.17480000000000001</v>
      </c>
      <c r="I2018" s="183">
        <v>29.46</v>
      </c>
      <c r="J2018" s="183">
        <v>5.14</v>
      </c>
    </row>
    <row r="2019" spans="1:10" ht="26.4" x14ac:dyDescent="0.25">
      <c r="A2019" s="180" t="s">
        <v>1294</v>
      </c>
      <c r="B2019" s="182" t="s">
        <v>1353</v>
      </c>
      <c r="C2019" s="180" t="s">
        <v>36</v>
      </c>
      <c r="D2019" s="180" t="s">
        <v>1354</v>
      </c>
      <c r="E2019" s="163" t="s">
        <v>1297</v>
      </c>
      <c r="F2019" s="163"/>
      <c r="G2019" s="181" t="s">
        <v>1298</v>
      </c>
      <c r="H2019" s="184">
        <v>0.17480000000000001</v>
      </c>
      <c r="I2019" s="183">
        <v>24.83</v>
      </c>
      <c r="J2019" s="183">
        <v>4.34</v>
      </c>
    </row>
    <row r="2020" spans="1:10" x14ac:dyDescent="0.25">
      <c r="A2020" s="185" t="s">
        <v>1303</v>
      </c>
      <c r="B2020" s="187" t="s">
        <v>2105</v>
      </c>
      <c r="C2020" s="185" t="s">
        <v>36</v>
      </c>
      <c r="D2020" s="185" t="s">
        <v>2106</v>
      </c>
      <c r="E2020" s="164" t="s">
        <v>1307</v>
      </c>
      <c r="F2020" s="164"/>
      <c r="G2020" s="186" t="s">
        <v>38</v>
      </c>
      <c r="H2020" s="189">
        <v>8.8000000000000005E-3</v>
      </c>
      <c r="I2020" s="188">
        <v>65.78</v>
      </c>
      <c r="J2020" s="188">
        <v>0.56999999999999995</v>
      </c>
    </row>
    <row r="2021" spans="1:10" x14ac:dyDescent="0.25">
      <c r="A2021" s="185" t="s">
        <v>1303</v>
      </c>
      <c r="B2021" s="187" t="s">
        <v>2103</v>
      </c>
      <c r="C2021" s="185" t="s">
        <v>36</v>
      </c>
      <c r="D2021" s="185" t="s">
        <v>2104</v>
      </c>
      <c r="E2021" s="164" t="s">
        <v>1307</v>
      </c>
      <c r="F2021" s="164"/>
      <c r="G2021" s="186" t="s">
        <v>38</v>
      </c>
      <c r="H2021" s="189">
        <v>4.8399999999999999E-2</v>
      </c>
      <c r="I2021" s="188">
        <v>2.06</v>
      </c>
      <c r="J2021" s="188">
        <v>0.09</v>
      </c>
    </row>
    <row r="2022" spans="1:10" ht="26.4" x14ac:dyDescent="0.25">
      <c r="A2022" s="185" t="s">
        <v>1303</v>
      </c>
      <c r="B2022" s="187" t="s">
        <v>2099</v>
      </c>
      <c r="C2022" s="185" t="s">
        <v>36</v>
      </c>
      <c r="D2022" s="185" t="s">
        <v>2100</v>
      </c>
      <c r="E2022" s="164" t="s">
        <v>1307</v>
      </c>
      <c r="F2022" s="164"/>
      <c r="G2022" s="186" t="s">
        <v>38</v>
      </c>
      <c r="H2022" s="189">
        <v>1.0500000000000001E-2</v>
      </c>
      <c r="I2022" s="188">
        <v>74.53</v>
      </c>
      <c r="J2022" s="188">
        <v>0.78</v>
      </c>
    </row>
    <row r="2023" spans="1:10" ht="26.4" x14ac:dyDescent="0.25">
      <c r="A2023" s="185" t="s">
        <v>1303</v>
      </c>
      <c r="B2023" s="187" t="s">
        <v>2169</v>
      </c>
      <c r="C2023" s="185" t="s">
        <v>36</v>
      </c>
      <c r="D2023" s="185" t="s">
        <v>2170</v>
      </c>
      <c r="E2023" s="164" t="s">
        <v>1307</v>
      </c>
      <c r="F2023" s="164"/>
      <c r="G2023" s="186" t="s">
        <v>38</v>
      </c>
      <c r="H2023" s="189">
        <v>1</v>
      </c>
      <c r="I2023" s="188">
        <v>11.03</v>
      </c>
      <c r="J2023" s="188">
        <v>11.03</v>
      </c>
    </row>
    <row r="2024" spans="1:10" x14ac:dyDescent="0.25">
      <c r="A2024" s="196"/>
      <c r="B2024" s="196"/>
      <c r="C2024" s="196"/>
      <c r="D2024" s="196"/>
      <c r="E2024" s="196" t="s">
        <v>1309</v>
      </c>
      <c r="F2024" s="197">
        <v>3.36</v>
      </c>
      <c r="G2024" s="196" t="s">
        <v>1310</v>
      </c>
      <c r="H2024" s="197">
        <v>3.83</v>
      </c>
      <c r="I2024" s="196" t="s">
        <v>1311</v>
      </c>
      <c r="J2024" s="197">
        <v>7.19</v>
      </c>
    </row>
    <row r="2025" spans="1:10" x14ac:dyDescent="0.25">
      <c r="A2025" s="196"/>
      <c r="B2025" s="196"/>
      <c r="C2025" s="196"/>
      <c r="D2025" s="196"/>
      <c r="E2025" s="196" t="s">
        <v>1312</v>
      </c>
      <c r="F2025" s="197">
        <v>4.49</v>
      </c>
      <c r="G2025" s="196"/>
      <c r="H2025" s="165" t="s">
        <v>1313</v>
      </c>
      <c r="I2025" s="165"/>
      <c r="J2025" s="197">
        <v>26.44</v>
      </c>
    </row>
    <row r="2026" spans="1:10" ht="14.4" thickBot="1" x14ac:dyDescent="0.3">
      <c r="A2026" s="191"/>
      <c r="B2026" s="191"/>
      <c r="C2026" s="191"/>
      <c r="D2026" s="191"/>
      <c r="E2026" s="191"/>
      <c r="F2026" s="191"/>
      <c r="G2026" s="191" t="s">
        <v>1314</v>
      </c>
      <c r="H2026" s="193" t="s">
        <v>1375</v>
      </c>
      <c r="I2026" s="191" t="s">
        <v>1316</v>
      </c>
      <c r="J2026" s="192">
        <v>26.44</v>
      </c>
    </row>
    <row r="2027" spans="1:10" ht="14.4" thickTop="1" x14ac:dyDescent="0.25">
      <c r="A2027" s="179"/>
      <c r="B2027" s="179"/>
      <c r="C2027" s="179"/>
      <c r="D2027" s="179"/>
      <c r="E2027" s="179"/>
      <c r="F2027" s="179"/>
      <c r="G2027" s="179"/>
      <c r="H2027" s="179"/>
      <c r="I2027" s="179"/>
      <c r="J2027" s="179"/>
    </row>
    <row r="2028" spans="1:10" x14ac:dyDescent="0.25">
      <c r="A2028" s="168" t="s">
        <v>628</v>
      </c>
      <c r="B2028" s="170" t="s">
        <v>3</v>
      </c>
      <c r="C2028" s="168" t="s">
        <v>4</v>
      </c>
      <c r="D2028" s="168" t="s">
        <v>5</v>
      </c>
      <c r="E2028" s="161" t="s">
        <v>1291</v>
      </c>
      <c r="F2028" s="161"/>
      <c r="G2028" s="169" t="s">
        <v>6</v>
      </c>
      <c r="H2028" s="170" t="s">
        <v>7</v>
      </c>
      <c r="I2028" s="170" t="s">
        <v>8</v>
      </c>
      <c r="J2028" s="170" t="s">
        <v>10</v>
      </c>
    </row>
    <row r="2029" spans="1:10" ht="39.6" x14ac:dyDescent="0.25">
      <c r="A2029" s="174" t="s">
        <v>1292</v>
      </c>
      <c r="B2029" s="176" t="s">
        <v>629</v>
      </c>
      <c r="C2029" s="174" t="s">
        <v>36</v>
      </c>
      <c r="D2029" s="174" t="s">
        <v>630</v>
      </c>
      <c r="E2029" s="162" t="s">
        <v>2098</v>
      </c>
      <c r="F2029" s="162"/>
      <c r="G2029" s="175" t="s">
        <v>38</v>
      </c>
      <c r="H2029" s="178">
        <v>1</v>
      </c>
      <c r="I2029" s="177">
        <v>9.9700000000000006</v>
      </c>
      <c r="J2029" s="177">
        <v>9.9700000000000006</v>
      </c>
    </row>
    <row r="2030" spans="1:10" ht="26.4" x14ac:dyDescent="0.25">
      <c r="A2030" s="180" t="s">
        <v>1294</v>
      </c>
      <c r="B2030" s="182" t="s">
        <v>1355</v>
      </c>
      <c r="C2030" s="180" t="s">
        <v>36</v>
      </c>
      <c r="D2030" s="180" t="s">
        <v>1356</v>
      </c>
      <c r="E2030" s="163" t="s">
        <v>1297</v>
      </c>
      <c r="F2030" s="163"/>
      <c r="G2030" s="181" t="s">
        <v>1298</v>
      </c>
      <c r="H2030" s="184">
        <v>7.6700000000000004E-2</v>
      </c>
      <c r="I2030" s="183">
        <v>29.46</v>
      </c>
      <c r="J2030" s="183">
        <v>2.25</v>
      </c>
    </row>
    <row r="2031" spans="1:10" ht="26.4" x14ac:dyDescent="0.25">
      <c r="A2031" s="180" t="s">
        <v>1294</v>
      </c>
      <c r="B2031" s="182" t="s">
        <v>1353</v>
      </c>
      <c r="C2031" s="180" t="s">
        <v>36</v>
      </c>
      <c r="D2031" s="180" t="s">
        <v>1354</v>
      </c>
      <c r="E2031" s="163" t="s">
        <v>1297</v>
      </c>
      <c r="F2031" s="163"/>
      <c r="G2031" s="181" t="s">
        <v>1298</v>
      </c>
      <c r="H2031" s="184">
        <v>7.6700000000000004E-2</v>
      </c>
      <c r="I2031" s="183">
        <v>24.83</v>
      </c>
      <c r="J2031" s="183">
        <v>1.9</v>
      </c>
    </row>
    <row r="2032" spans="1:10" ht="26.4" x14ac:dyDescent="0.25">
      <c r="A2032" s="185" t="s">
        <v>1303</v>
      </c>
      <c r="B2032" s="187" t="s">
        <v>2099</v>
      </c>
      <c r="C2032" s="185" t="s">
        <v>36</v>
      </c>
      <c r="D2032" s="185" t="s">
        <v>2100</v>
      </c>
      <c r="E2032" s="164" t="s">
        <v>1307</v>
      </c>
      <c r="F2032" s="164"/>
      <c r="G2032" s="186" t="s">
        <v>38</v>
      </c>
      <c r="H2032" s="189">
        <v>8.0000000000000002E-3</v>
      </c>
      <c r="I2032" s="188">
        <v>74.53</v>
      </c>
      <c r="J2032" s="188">
        <v>0.59</v>
      </c>
    </row>
    <row r="2033" spans="1:10" x14ac:dyDescent="0.25">
      <c r="A2033" s="185" t="s">
        <v>1303</v>
      </c>
      <c r="B2033" s="187" t="s">
        <v>1373</v>
      </c>
      <c r="C2033" s="185" t="s">
        <v>36</v>
      </c>
      <c r="D2033" s="185" t="s">
        <v>1374</v>
      </c>
      <c r="E2033" s="164" t="s">
        <v>1307</v>
      </c>
      <c r="F2033" s="164"/>
      <c r="G2033" s="186" t="s">
        <v>38</v>
      </c>
      <c r="H2033" s="189">
        <v>5.3E-3</v>
      </c>
      <c r="I2033" s="188">
        <v>20.66</v>
      </c>
      <c r="J2033" s="188">
        <v>0.1</v>
      </c>
    </row>
    <row r="2034" spans="1:10" x14ac:dyDescent="0.25">
      <c r="A2034" s="185" t="s">
        <v>1303</v>
      </c>
      <c r="B2034" s="187" t="s">
        <v>2105</v>
      </c>
      <c r="C2034" s="185" t="s">
        <v>36</v>
      </c>
      <c r="D2034" s="185" t="s">
        <v>2106</v>
      </c>
      <c r="E2034" s="164" t="s">
        <v>1307</v>
      </c>
      <c r="F2034" s="164"/>
      <c r="G2034" s="186" t="s">
        <v>38</v>
      </c>
      <c r="H2034" s="189">
        <v>7.1000000000000004E-3</v>
      </c>
      <c r="I2034" s="188">
        <v>65.78</v>
      </c>
      <c r="J2034" s="188">
        <v>0.46</v>
      </c>
    </row>
    <row r="2035" spans="1:10" x14ac:dyDescent="0.25">
      <c r="A2035" s="185" t="s">
        <v>1303</v>
      </c>
      <c r="B2035" s="187" t="s">
        <v>2103</v>
      </c>
      <c r="C2035" s="185" t="s">
        <v>36</v>
      </c>
      <c r="D2035" s="185" t="s">
        <v>2104</v>
      </c>
      <c r="E2035" s="164" t="s">
        <v>1307</v>
      </c>
      <c r="F2035" s="164"/>
      <c r="G2035" s="186" t="s">
        <v>38</v>
      </c>
      <c r="H2035" s="189">
        <v>6.4000000000000003E-3</v>
      </c>
      <c r="I2035" s="188">
        <v>2.06</v>
      </c>
      <c r="J2035" s="188">
        <v>0.01</v>
      </c>
    </row>
    <row r="2036" spans="1:10" ht="26.4" x14ac:dyDescent="0.25">
      <c r="A2036" s="185" t="s">
        <v>1303</v>
      </c>
      <c r="B2036" s="187" t="s">
        <v>2171</v>
      </c>
      <c r="C2036" s="185" t="s">
        <v>36</v>
      </c>
      <c r="D2036" s="185" t="s">
        <v>2172</v>
      </c>
      <c r="E2036" s="164" t="s">
        <v>1307</v>
      </c>
      <c r="F2036" s="164"/>
      <c r="G2036" s="186" t="s">
        <v>38</v>
      </c>
      <c r="H2036" s="189">
        <v>1</v>
      </c>
      <c r="I2036" s="188">
        <v>4.66</v>
      </c>
      <c r="J2036" s="188">
        <v>4.66</v>
      </c>
    </row>
    <row r="2037" spans="1:10" x14ac:dyDescent="0.25">
      <c r="A2037" s="196"/>
      <c r="B2037" s="196"/>
      <c r="C2037" s="196"/>
      <c r="D2037" s="196"/>
      <c r="E2037" s="196" t="s">
        <v>1309</v>
      </c>
      <c r="F2037" s="197">
        <v>1.47</v>
      </c>
      <c r="G2037" s="196" t="s">
        <v>1310</v>
      </c>
      <c r="H2037" s="197">
        <v>1.68</v>
      </c>
      <c r="I2037" s="196" t="s">
        <v>1311</v>
      </c>
      <c r="J2037" s="197">
        <v>3.15</v>
      </c>
    </row>
    <row r="2038" spans="1:10" x14ac:dyDescent="0.25">
      <c r="A2038" s="196"/>
      <c r="B2038" s="196"/>
      <c r="C2038" s="196"/>
      <c r="D2038" s="196"/>
      <c r="E2038" s="196" t="s">
        <v>1312</v>
      </c>
      <c r="F2038" s="197">
        <v>2.04</v>
      </c>
      <c r="G2038" s="196"/>
      <c r="H2038" s="165" t="s">
        <v>1313</v>
      </c>
      <c r="I2038" s="165"/>
      <c r="J2038" s="197">
        <v>12.01</v>
      </c>
    </row>
    <row r="2039" spans="1:10" ht="14.4" thickBot="1" x14ac:dyDescent="0.3">
      <c r="A2039" s="191"/>
      <c r="B2039" s="191"/>
      <c r="C2039" s="191"/>
      <c r="D2039" s="191"/>
      <c r="E2039" s="191"/>
      <c r="F2039" s="191"/>
      <c r="G2039" s="191" t="s">
        <v>1314</v>
      </c>
      <c r="H2039" s="193" t="s">
        <v>1375</v>
      </c>
      <c r="I2039" s="191" t="s">
        <v>1316</v>
      </c>
      <c r="J2039" s="192">
        <v>12.01</v>
      </c>
    </row>
    <row r="2040" spans="1:10" ht="14.4" thickTop="1" x14ac:dyDescent="0.25">
      <c r="A2040" s="179"/>
      <c r="B2040" s="179"/>
      <c r="C2040" s="179"/>
      <c r="D2040" s="179"/>
      <c r="E2040" s="179"/>
      <c r="F2040" s="179"/>
      <c r="G2040" s="179"/>
      <c r="H2040" s="179"/>
      <c r="I2040" s="179"/>
      <c r="J2040" s="179"/>
    </row>
    <row r="2041" spans="1:10" x14ac:dyDescent="0.25">
      <c r="A2041" s="168" t="s">
        <v>631</v>
      </c>
      <c r="B2041" s="170" t="s">
        <v>3</v>
      </c>
      <c r="C2041" s="168" t="s">
        <v>4</v>
      </c>
      <c r="D2041" s="168" t="s">
        <v>5</v>
      </c>
      <c r="E2041" s="161" t="s">
        <v>1291</v>
      </c>
      <c r="F2041" s="161"/>
      <c r="G2041" s="169" t="s">
        <v>6</v>
      </c>
      <c r="H2041" s="170" t="s">
        <v>7</v>
      </c>
      <c r="I2041" s="170" t="s">
        <v>8</v>
      </c>
      <c r="J2041" s="170" t="s">
        <v>10</v>
      </c>
    </row>
    <row r="2042" spans="1:10" x14ac:dyDescent="0.25">
      <c r="A2042" s="174" t="s">
        <v>1292</v>
      </c>
      <c r="B2042" s="176" t="s">
        <v>632</v>
      </c>
      <c r="C2042" s="174" t="s">
        <v>20</v>
      </c>
      <c r="D2042" s="174" t="s">
        <v>633</v>
      </c>
      <c r="E2042" s="162" t="s">
        <v>1293</v>
      </c>
      <c r="F2042" s="162"/>
      <c r="G2042" s="175" t="s">
        <v>38</v>
      </c>
      <c r="H2042" s="178">
        <v>1</v>
      </c>
      <c r="I2042" s="177">
        <v>4499.9399999999996</v>
      </c>
      <c r="J2042" s="177">
        <v>4499.9399999999996</v>
      </c>
    </row>
    <row r="2043" spans="1:10" ht="26.4" x14ac:dyDescent="0.25">
      <c r="A2043" s="180" t="s">
        <v>1294</v>
      </c>
      <c r="B2043" s="182" t="s">
        <v>1355</v>
      </c>
      <c r="C2043" s="180" t="s">
        <v>36</v>
      </c>
      <c r="D2043" s="180" t="s">
        <v>1356</v>
      </c>
      <c r="E2043" s="163" t="s">
        <v>1297</v>
      </c>
      <c r="F2043" s="163"/>
      <c r="G2043" s="181" t="s">
        <v>1298</v>
      </c>
      <c r="H2043" s="184">
        <v>3.5059999999999998</v>
      </c>
      <c r="I2043" s="183">
        <v>29.46</v>
      </c>
      <c r="J2043" s="183">
        <v>103.28</v>
      </c>
    </row>
    <row r="2044" spans="1:10" ht="26.4" x14ac:dyDescent="0.25">
      <c r="A2044" s="180" t="s">
        <v>1294</v>
      </c>
      <c r="B2044" s="182" t="s">
        <v>1353</v>
      </c>
      <c r="C2044" s="180" t="s">
        <v>36</v>
      </c>
      <c r="D2044" s="180" t="s">
        <v>1354</v>
      </c>
      <c r="E2044" s="163" t="s">
        <v>1297</v>
      </c>
      <c r="F2044" s="163"/>
      <c r="G2044" s="181" t="s">
        <v>1298</v>
      </c>
      <c r="H2044" s="184">
        <v>5.26</v>
      </c>
      <c r="I2044" s="183">
        <v>24.83</v>
      </c>
      <c r="J2044" s="183">
        <v>130.6</v>
      </c>
    </row>
    <row r="2045" spans="1:10" x14ac:dyDescent="0.25">
      <c r="A2045" s="185" t="s">
        <v>1303</v>
      </c>
      <c r="B2045" s="187" t="s">
        <v>2173</v>
      </c>
      <c r="C2045" s="185" t="s">
        <v>20</v>
      </c>
      <c r="D2045" s="185" t="s">
        <v>633</v>
      </c>
      <c r="E2045" s="164" t="s">
        <v>1307</v>
      </c>
      <c r="F2045" s="164"/>
      <c r="G2045" s="186" t="s">
        <v>38</v>
      </c>
      <c r="H2045" s="189">
        <v>1</v>
      </c>
      <c r="I2045" s="188">
        <v>4266.0600000000004</v>
      </c>
      <c r="J2045" s="188">
        <v>4266.0600000000004</v>
      </c>
    </row>
    <row r="2046" spans="1:10" x14ac:dyDescent="0.25">
      <c r="A2046" s="196"/>
      <c r="B2046" s="196"/>
      <c r="C2046" s="196"/>
      <c r="D2046" s="196"/>
      <c r="E2046" s="196" t="s">
        <v>1309</v>
      </c>
      <c r="F2046" s="197">
        <v>82.6</v>
      </c>
      <c r="G2046" s="196" t="s">
        <v>1310</v>
      </c>
      <c r="H2046" s="197">
        <v>94.04</v>
      </c>
      <c r="I2046" s="196" t="s">
        <v>1311</v>
      </c>
      <c r="J2046" s="197">
        <v>176.64</v>
      </c>
    </row>
    <row r="2047" spans="1:10" x14ac:dyDescent="0.25">
      <c r="A2047" s="196"/>
      <c r="B2047" s="196"/>
      <c r="C2047" s="196"/>
      <c r="D2047" s="196"/>
      <c r="E2047" s="196" t="s">
        <v>1312</v>
      </c>
      <c r="F2047" s="197">
        <v>922.48</v>
      </c>
      <c r="G2047" s="196"/>
      <c r="H2047" s="165" t="s">
        <v>1313</v>
      </c>
      <c r="I2047" s="165"/>
      <c r="J2047" s="197">
        <v>5422.42</v>
      </c>
    </row>
    <row r="2048" spans="1:10" ht="14.4" thickBot="1" x14ac:dyDescent="0.3">
      <c r="A2048" s="191"/>
      <c r="B2048" s="191"/>
      <c r="C2048" s="191"/>
      <c r="D2048" s="191"/>
      <c r="E2048" s="191"/>
      <c r="F2048" s="191"/>
      <c r="G2048" s="191" t="s">
        <v>1314</v>
      </c>
      <c r="H2048" s="193" t="s">
        <v>1375</v>
      </c>
      <c r="I2048" s="191" t="s">
        <v>1316</v>
      </c>
      <c r="J2048" s="192">
        <v>5422.42</v>
      </c>
    </row>
    <row r="2049" spans="1:10" ht="14.4" thickTop="1" x14ac:dyDescent="0.25">
      <c r="A2049" s="179"/>
      <c r="B2049" s="179"/>
      <c r="C2049" s="179"/>
      <c r="D2049" s="179"/>
      <c r="E2049" s="179"/>
      <c r="F2049" s="179"/>
      <c r="G2049" s="179"/>
      <c r="H2049" s="179"/>
      <c r="I2049" s="179"/>
      <c r="J2049" s="179"/>
    </row>
    <row r="2050" spans="1:10" x14ac:dyDescent="0.25">
      <c r="A2050" s="168" t="s">
        <v>634</v>
      </c>
      <c r="B2050" s="170" t="s">
        <v>3</v>
      </c>
      <c r="C2050" s="168" t="s">
        <v>4</v>
      </c>
      <c r="D2050" s="168" t="s">
        <v>5</v>
      </c>
      <c r="E2050" s="161" t="s">
        <v>1291</v>
      </c>
      <c r="F2050" s="161"/>
      <c r="G2050" s="169" t="s">
        <v>6</v>
      </c>
      <c r="H2050" s="170" t="s">
        <v>7</v>
      </c>
      <c r="I2050" s="170" t="s">
        <v>8</v>
      </c>
      <c r="J2050" s="170" t="s">
        <v>10</v>
      </c>
    </row>
    <row r="2051" spans="1:10" ht="26.4" x14ac:dyDescent="0.25">
      <c r="A2051" s="174" t="s">
        <v>1292</v>
      </c>
      <c r="B2051" s="176" t="s">
        <v>635</v>
      </c>
      <c r="C2051" s="174" t="s">
        <v>20</v>
      </c>
      <c r="D2051" s="174" t="s">
        <v>636</v>
      </c>
      <c r="E2051" s="162" t="s">
        <v>1293</v>
      </c>
      <c r="F2051" s="162"/>
      <c r="G2051" s="175" t="s">
        <v>38</v>
      </c>
      <c r="H2051" s="178">
        <v>1</v>
      </c>
      <c r="I2051" s="177">
        <v>28543.68</v>
      </c>
      <c r="J2051" s="177">
        <v>28543.68</v>
      </c>
    </row>
    <row r="2052" spans="1:10" ht="26.4" x14ac:dyDescent="0.25">
      <c r="A2052" s="180" t="s">
        <v>1294</v>
      </c>
      <c r="B2052" s="182" t="s">
        <v>1534</v>
      </c>
      <c r="C2052" s="180" t="s">
        <v>36</v>
      </c>
      <c r="D2052" s="180" t="s">
        <v>1535</v>
      </c>
      <c r="E2052" s="163" t="s">
        <v>1297</v>
      </c>
      <c r="F2052" s="163"/>
      <c r="G2052" s="181" t="s">
        <v>1298</v>
      </c>
      <c r="H2052" s="184">
        <v>5.64</v>
      </c>
      <c r="I2052" s="183">
        <v>29.76</v>
      </c>
      <c r="J2052" s="183">
        <v>167.84</v>
      </c>
    </row>
    <row r="2053" spans="1:10" ht="26.4" x14ac:dyDescent="0.25">
      <c r="A2053" s="180" t="s">
        <v>1294</v>
      </c>
      <c r="B2053" s="182" t="s">
        <v>2174</v>
      </c>
      <c r="C2053" s="180" t="s">
        <v>36</v>
      </c>
      <c r="D2053" s="180" t="s">
        <v>2175</v>
      </c>
      <c r="E2053" s="163" t="s">
        <v>1297</v>
      </c>
      <c r="F2053" s="163"/>
      <c r="G2053" s="181" t="s">
        <v>1298</v>
      </c>
      <c r="H2053" s="184">
        <v>5.17</v>
      </c>
      <c r="I2053" s="183">
        <v>26.79</v>
      </c>
      <c r="J2053" s="183">
        <v>138.5</v>
      </c>
    </row>
    <row r="2054" spans="1:10" ht="26.4" x14ac:dyDescent="0.25">
      <c r="A2054" s="180" t="s">
        <v>1294</v>
      </c>
      <c r="B2054" s="182" t="s">
        <v>1510</v>
      </c>
      <c r="C2054" s="180" t="s">
        <v>36</v>
      </c>
      <c r="D2054" s="180" t="s">
        <v>1511</v>
      </c>
      <c r="E2054" s="163" t="s">
        <v>1297</v>
      </c>
      <c r="F2054" s="163"/>
      <c r="G2054" s="181" t="s">
        <v>1298</v>
      </c>
      <c r="H2054" s="184">
        <v>11.92</v>
      </c>
      <c r="I2054" s="183">
        <v>29.98</v>
      </c>
      <c r="J2054" s="183">
        <v>357.36</v>
      </c>
    </row>
    <row r="2055" spans="1:10" ht="26.4" x14ac:dyDescent="0.25">
      <c r="A2055" s="180" t="s">
        <v>1294</v>
      </c>
      <c r="B2055" s="182" t="s">
        <v>1580</v>
      </c>
      <c r="C2055" s="180" t="s">
        <v>36</v>
      </c>
      <c r="D2055" s="180" t="s">
        <v>1581</v>
      </c>
      <c r="E2055" s="163" t="s">
        <v>1297</v>
      </c>
      <c r="F2055" s="163"/>
      <c r="G2055" s="181" t="s">
        <v>1298</v>
      </c>
      <c r="H2055" s="184">
        <v>11.49</v>
      </c>
      <c r="I2055" s="183">
        <v>25.28</v>
      </c>
      <c r="J2055" s="183">
        <v>290.45999999999998</v>
      </c>
    </row>
    <row r="2056" spans="1:10" ht="26.4" x14ac:dyDescent="0.25">
      <c r="A2056" s="180" t="s">
        <v>1294</v>
      </c>
      <c r="B2056" s="182" t="s">
        <v>1301</v>
      </c>
      <c r="C2056" s="180" t="s">
        <v>36</v>
      </c>
      <c r="D2056" s="180" t="s">
        <v>1302</v>
      </c>
      <c r="E2056" s="163" t="s">
        <v>1297</v>
      </c>
      <c r="F2056" s="163"/>
      <c r="G2056" s="181" t="s">
        <v>1298</v>
      </c>
      <c r="H2056" s="184">
        <v>62.86</v>
      </c>
      <c r="I2056" s="183">
        <v>24.25</v>
      </c>
      <c r="J2056" s="183">
        <v>1524.35</v>
      </c>
    </row>
    <row r="2057" spans="1:10" ht="26.4" x14ac:dyDescent="0.25">
      <c r="A2057" s="180" t="s">
        <v>1294</v>
      </c>
      <c r="B2057" s="182" t="s">
        <v>1335</v>
      </c>
      <c r="C2057" s="180" t="s">
        <v>36</v>
      </c>
      <c r="D2057" s="180" t="s">
        <v>1336</v>
      </c>
      <c r="E2057" s="163" t="s">
        <v>1297</v>
      </c>
      <c r="F2057" s="163"/>
      <c r="G2057" s="181" t="s">
        <v>1298</v>
      </c>
      <c r="H2057" s="184">
        <v>6.1</v>
      </c>
      <c r="I2057" s="183">
        <v>29.38</v>
      </c>
      <c r="J2057" s="183">
        <v>179.21</v>
      </c>
    </row>
    <row r="2058" spans="1:10" x14ac:dyDescent="0.25">
      <c r="A2058" s="185" t="s">
        <v>1303</v>
      </c>
      <c r="B2058" s="187" t="s">
        <v>2176</v>
      </c>
      <c r="C2058" s="185" t="s">
        <v>36</v>
      </c>
      <c r="D2058" s="185" t="s">
        <v>2177</v>
      </c>
      <c r="E2058" s="164" t="s">
        <v>1307</v>
      </c>
      <c r="F2058" s="164"/>
      <c r="G2058" s="186" t="s">
        <v>93</v>
      </c>
      <c r="H2058" s="189">
        <v>9.8699999999999992</v>
      </c>
      <c r="I2058" s="188">
        <v>7.01</v>
      </c>
      <c r="J2058" s="188">
        <v>69.180000000000007</v>
      </c>
    </row>
    <row r="2059" spans="1:10" ht="26.4" x14ac:dyDescent="0.25">
      <c r="A2059" s="185" t="s">
        <v>1303</v>
      </c>
      <c r="B2059" s="187" t="s">
        <v>1512</v>
      </c>
      <c r="C2059" s="185" t="s">
        <v>36</v>
      </c>
      <c r="D2059" s="185" t="s">
        <v>1513</v>
      </c>
      <c r="E2059" s="164" t="s">
        <v>1307</v>
      </c>
      <c r="F2059" s="164"/>
      <c r="G2059" s="186" t="s">
        <v>51</v>
      </c>
      <c r="H2059" s="189">
        <v>1.2450000000000001</v>
      </c>
      <c r="I2059" s="188">
        <v>108.35</v>
      </c>
      <c r="J2059" s="188">
        <v>134.88999999999999</v>
      </c>
    </row>
    <row r="2060" spans="1:10" ht="26.4" x14ac:dyDescent="0.25">
      <c r="A2060" s="185" t="s">
        <v>1303</v>
      </c>
      <c r="B2060" s="187" t="s">
        <v>2178</v>
      </c>
      <c r="C2060" s="185" t="s">
        <v>2179</v>
      </c>
      <c r="D2060" s="185" t="s">
        <v>2180</v>
      </c>
      <c r="E2060" s="164" t="s">
        <v>1307</v>
      </c>
      <c r="F2060" s="164"/>
      <c r="G2060" s="186" t="s">
        <v>2181</v>
      </c>
      <c r="H2060" s="189">
        <v>1.8</v>
      </c>
      <c r="I2060" s="188">
        <v>11.18</v>
      </c>
      <c r="J2060" s="188">
        <v>20.12</v>
      </c>
    </row>
    <row r="2061" spans="1:10" ht="26.4" x14ac:dyDescent="0.25">
      <c r="A2061" s="185" t="s">
        <v>1303</v>
      </c>
      <c r="B2061" s="187" t="s">
        <v>2182</v>
      </c>
      <c r="C2061" s="185" t="s">
        <v>2179</v>
      </c>
      <c r="D2061" s="185" t="s">
        <v>2183</v>
      </c>
      <c r="E2061" s="164" t="s">
        <v>1307</v>
      </c>
      <c r="F2061" s="164"/>
      <c r="G2061" s="186" t="s">
        <v>771</v>
      </c>
      <c r="H2061" s="189">
        <v>1</v>
      </c>
      <c r="I2061" s="188">
        <v>23642.799999999999</v>
      </c>
      <c r="J2061" s="188">
        <v>23642.799999999999</v>
      </c>
    </row>
    <row r="2062" spans="1:10" ht="26.4" x14ac:dyDescent="0.25">
      <c r="A2062" s="185" t="s">
        <v>1303</v>
      </c>
      <c r="B2062" s="187" t="s">
        <v>1432</v>
      </c>
      <c r="C2062" s="185" t="s">
        <v>36</v>
      </c>
      <c r="D2062" s="185" t="s">
        <v>1433</v>
      </c>
      <c r="E2062" s="164" t="s">
        <v>1307</v>
      </c>
      <c r="F2062" s="164"/>
      <c r="G2062" s="186" t="s">
        <v>77</v>
      </c>
      <c r="H2062" s="189">
        <v>2.25</v>
      </c>
      <c r="I2062" s="188">
        <v>5.56</v>
      </c>
      <c r="J2062" s="188">
        <v>12.51</v>
      </c>
    </row>
    <row r="2063" spans="1:10" ht="26.4" x14ac:dyDescent="0.25">
      <c r="A2063" s="185" t="s">
        <v>1303</v>
      </c>
      <c r="B2063" s="187" t="s">
        <v>2184</v>
      </c>
      <c r="C2063" s="185" t="s">
        <v>36</v>
      </c>
      <c r="D2063" s="185" t="s">
        <v>2185</v>
      </c>
      <c r="E2063" s="164" t="s">
        <v>1307</v>
      </c>
      <c r="F2063" s="164"/>
      <c r="G2063" s="186" t="s">
        <v>93</v>
      </c>
      <c r="H2063" s="189">
        <v>0.04</v>
      </c>
      <c r="I2063" s="188">
        <v>17.5</v>
      </c>
      <c r="J2063" s="188">
        <v>0.7</v>
      </c>
    </row>
    <row r="2064" spans="1:10" x14ac:dyDescent="0.25">
      <c r="A2064" s="185" t="s">
        <v>1303</v>
      </c>
      <c r="B2064" s="187" t="s">
        <v>2186</v>
      </c>
      <c r="C2064" s="185" t="s">
        <v>36</v>
      </c>
      <c r="D2064" s="185" t="s">
        <v>2187</v>
      </c>
      <c r="E2064" s="164" t="s">
        <v>1307</v>
      </c>
      <c r="F2064" s="164"/>
      <c r="G2064" s="186" t="s">
        <v>93</v>
      </c>
      <c r="H2064" s="189">
        <v>0.03</v>
      </c>
      <c r="I2064" s="188">
        <v>16.23</v>
      </c>
      <c r="J2064" s="188">
        <v>0.48</v>
      </c>
    </row>
    <row r="2065" spans="1:10" ht="26.4" x14ac:dyDescent="0.25">
      <c r="A2065" s="185" t="s">
        <v>1303</v>
      </c>
      <c r="B2065" s="187" t="s">
        <v>1514</v>
      </c>
      <c r="C2065" s="185" t="s">
        <v>36</v>
      </c>
      <c r="D2065" s="185" t="s">
        <v>1515</v>
      </c>
      <c r="E2065" s="164" t="s">
        <v>1307</v>
      </c>
      <c r="F2065" s="164"/>
      <c r="G2065" s="186" t="s">
        <v>51</v>
      </c>
      <c r="H2065" s="189">
        <v>1.2450000000000001</v>
      </c>
      <c r="I2065" s="188">
        <v>108.92</v>
      </c>
      <c r="J2065" s="188">
        <v>135.6</v>
      </c>
    </row>
    <row r="2066" spans="1:10" x14ac:dyDescent="0.25">
      <c r="A2066" s="185" t="s">
        <v>1303</v>
      </c>
      <c r="B2066" s="187" t="s">
        <v>1762</v>
      </c>
      <c r="C2066" s="185" t="s">
        <v>36</v>
      </c>
      <c r="D2066" s="185" t="s">
        <v>1763</v>
      </c>
      <c r="E2066" s="164" t="s">
        <v>1307</v>
      </c>
      <c r="F2066" s="164"/>
      <c r="G2066" s="186" t="s">
        <v>93</v>
      </c>
      <c r="H2066" s="189">
        <v>0.68</v>
      </c>
      <c r="I2066" s="188">
        <v>16.23</v>
      </c>
      <c r="J2066" s="188">
        <v>11.03</v>
      </c>
    </row>
    <row r="2067" spans="1:10" x14ac:dyDescent="0.25">
      <c r="A2067" s="185" t="s">
        <v>1303</v>
      </c>
      <c r="B2067" s="187" t="s">
        <v>2188</v>
      </c>
      <c r="C2067" s="185" t="s">
        <v>36</v>
      </c>
      <c r="D2067" s="185" t="s">
        <v>2189</v>
      </c>
      <c r="E2067" s="164" t="s">
        <v>1307</v>
      </c>
      <c r="F2067" s="164"/>
      <c r="G2067" s="186" t="s">
        <v>93</v>
      </c>
      <c r="H2067" s="189">
        <v>1.43</v>
      </c>
      <c r="I2067" s="188">
        <v>24.96</v>
      </c>
      <c r="J2067" s="188">
        <v>35.69</v>
      </c>
    </row>
    <row r="2068" spans="1:10" x14ac:dyDescent="0.25">
      <c r="A2068" s="185" t="s">
        <v>1303</v>
      </c>
      <c r="B2068" s="187" t="s">
        <v>1666</v>
      </c>
      <c r="C2068" s="185" t="s">
        <v>36</v>
      </c>
      <c r="D2068" s="185" t="s">
        <v>1667</v>
      </c>
      <c r="E2068" s="164" t="s">
        <v>1307</v>
      </c>
      <c r="F2068" s="164"/>
      <c r="G2068" s="186" t="s">
        <v>93</v>
      </c>
      <c r="H2068" s="189">
        <v>906.95</v>
      </c>
      <c r="I2068" s="188">
        <v>0.86</v>
      </c>
      <c r="J2068" s="188">
        <v>779.97</v>
      </c>
    </row>
    <row r="2069" spans="1:10" x14ac:dyDescent="0.25">
      <c r="A2069" s="185" t="s">
        <v>1303</v>
      </c>
      <c r="B2069" s="187" t="s">
        <v>2190</v>
      </c>
      <c r="C2069" s="185" t="s">
        <v>36</v>
      </c>
      <c r="D2069" s="185" t="s">
        <v>2191</v>
      </c>
      <c r="E2069" s="164" t="s">
        <v>1307</v>
      </c>
      <c r="F2069" s="164"/>
      <c r="G2069" s="186" t="s">
        <v>93</v>
      </c>
      <c r="H2069" s="189">
        <v>8.18</v>
      </c>
      <c r="I2069" s="188">
        <v>7.82</v>
      </c>
      <c r="J2069" s="188">
        <v>63.96</v>
      </c>
    </row>
    <row r="2070" spans="1:10" x14ac:dyDescent="0.25">
      <c r="A2070" s="185" t="s">
        <v>1303</v>
      </c>
      <c r="B2070" s="187" t="s">
        <v>2192</v>
      </c>
      <c r="C2070" s="185" t="s">
        <v>36</v>
      </c>
      <c r="D2070" s="185" t="s">
        <v>2193</v>
      </c>
      <c r="E2070" s="164" t="s">
        <v>1307</v>
      </c>
      <c r="F2070" s="164"/>
      <c r="G2070" s="186" t="s">
        <v>93</v>
      </c>
      <c r="H2070" s="189">
        <v>60.7</v>
      </c>
      <c r="I2070" s="188">
        <v>7.41</v>
      </c>
      <c r="J2070" s="188">
        <v>449.78</v>
      </c>
    </row>
    <row r="2071" spans="1:10" ht="26.4" x14ac:dyDescent="0.25">
      <c r="A2071" s="185" t="s">
        <v>1303</v>
      </c>
      <c r="B2071" s="187" t="s">
        <v>1664</v>
      </c>
      <c r="C2071" s="185" t="s">
        <v>36</v>
      </c>
      <c r="D2071" s="185" t="s">
        <v>1665</v>
      </c>
      <c r="E2071" s="164" t="s">
        <v>1307</v>
      </c>
      <c r="F2071" s="164"/>
      <c r="G2071" s="186" t="s">
        <v>51</v>
      </c>
      <c r="H2071" s="189">
        <v>2.66</v>
      </c>
      <c r="I2071" s="188">
        <v>151.96</v>
      </c>
      <c r="J2071" s="188">
        <v>404.21</v>
      </c>
    </row>
    <row r="2072" spans="1:10" ht="26.4" x14ac:dyDescent="0.25">
      <c r="A2072" s="185" t="s">
        <v>1303</v>
      </c>
      <c r="B2072" s="187" t="s">
        <v>1524</v>
      </c>
      <c r="C2072" s="185" t="s">
        <v>36</v>
      </c>
      <c r="D2072" s="185" t="s">
        <v>1525</v>
      </c>
      <c r="E2072" s="164" t="s">
        <v>1307</v>
      </c>
      <c r="F2072" s="164"/>
      <c r="G2072" s="186" t="s">
        <v>77</v>
      </c>
      <c r="H2072" s="189">
        <v>6.83</v>
      </c>
      <c r="I2072" s="188">
        <v>18.170000000000002</v>
      </c>
      <c r="J2072" s="188">
        <v>124.1</v>
      </c>
    </row>
    <row r="2073" spans="1:10" ht="26.4" x14ac:dyDescent="0.25">
      <c r="A2073" s="185" t="s">
        <v>1303</v>
      </c>
      <c r="B2073" s="187" t="s">
        <v>2194</v>
      </c>
      <c r="C2073" s="185" t="s">
        <v>2179</v>
      </c>
      <c r="D2073" s="185" t="s">
        <v>2195</v>
      </c>
      <c r="E2073" s="164" t="s">
        <v>1307</v>
      </c>
      <c r="F2073" s="164"/>
      <c r="G2073" s="186" t="s">
        <v>1934</v>
      </c>
      <c r="H2073" s="189">
        <v>0.09</v>
      </c>
      <c r="I2073" s="188">
        <v>10.54</v>
      </c>
      <c r="J2073" s="188">
        <v>0.94</v>
      </c>
    </row>
    <row r="2074" spans="1:10" x14ac:dyDescent="0.25">
      <c r="A2074" s="196"/>
      <c r="B2074" s="196"/>
      <c r="C2074" s="196"/>
      <c r="D2074" s="196"/>
      <c r="E2074" s="196" t="s">
        <v>1309</v>
      </c>
      <c r="F2074" s="197">
        <v>910.91</v>
      </c>
      <c r="G2074" s="196" t="s">
        <v>1310</v>
      </c>
      <c r="H2074" s="197">
        <v>1037</v>
      </c>
      <c r="I2074" s="196" t="s">
        <v>1311</v>
      </c>
      <c r="J2074" s="197">
        <v>1947.91</v>
      </c>
    </row>
    <row r="2075" spans="1:10" x14ac:dyDescent="0.25">
      <c r="A2075" s="196"/>
      <c r="B2075" s="196"/>
      <c r="C2075" s="196"/>
      <c r="D2075" s="196"/>
      <c r="E2075" s="196" t="s">
        <v>1312</v>
      </c>
      <c r="F2075" s="197">
        <v>5851.45</v>
      </c>
      <c r="G2075" s="196"/>
      <c r="H2075" s="165" t="s">
        <v>1313</v>
      </c>
      <c r="I2075" s="165"/>
      <c r="J2075" s="197">
        <v>34395.129999999997</v>
      </c>
    </row>
    <row r="2076" spans="1:10" ht="14.4" thickBot="1" x14ac:dyDescent="0.3">
      <c r="A2076" s="191"/>
      <c r="B2076" s="191"/>
      <c r="C2076" s="191"/>
      <c r="D2076" s="191"/>
      <c r="E2076" s="191"/>
      <c r="F2076" s="191"/>
      <c r="G2076" s="191" t="s">
        <v>1314</v>
      </c>
      <c r="H2076" s="193" t="s">
        <v>1375</v>
      </c>
      <c r="I2076" s="191" t="s">
        <v>1316</v>
      </c>
      <c r="J2076" s="192">
        <v>34395.129999999997</v>
      </c>
    </row>
    <row r="2077" spans="1:10" ht="14.4" thickTop="1" x14ac:dyDescent="0.25">
      <c r="A2077" s="179"/>
      <c r="B2077" s="179"/>
      <c r="C2077" s="179"/>
      <c r="D2077" s="179"/>
      <c r="E2077" s="179"/>
      <c r="F2077" s="179"/>
      <c r="G2077" s="179"/>
      <c r="H2077" s="179"/>
      <c r="I2077" s="179"/>
      <c r="J2077" s="179"/>
    </row>
    <row r="2078" spans="1:10" x14ac:dyDescent="0.25">
      <c r="A2078" s="168" t="s">
        <v>637</v>
      </c>
      <c r="B2078" s="170" t="s">
        <v>3</v>
      </c>
      <c r="C2078" s="168" t="s">
        <v>4</v>
      </c>
      <c r="D2078" s="168" t="s">
        <v>5</v>
      </c>
      <c r="E2078" s="161" t="s">
        <v>1291</v>
      </c>
      <c r="F2078" s="161"/>
      <c r="G2078" s="169" t="s">
        <v>6</v>
      </c>
      <c r="H2078" s="170" t="s">
        <v>7</v>
      </c>
      <c r="I2078" s="170" t="s">
        <v>8</v>
      </c>
      <c r="J2078" s="170" t="s">
        <v>10</v>
      </c>
    </row>
    <row r="2079" spans="1:10" ht="26.4" x14ac:dyDescent="0.25">
      <c r="A2079" s="174" t="s">
        <v>1292</v>
      </c>
      <c r="B2079" s="176" t="s">
        <v>638</v>
      </c>
      <c r="C2079" s="174" t="s">
        <v>36</v>
      </c>
      <c r="D2079" s="174" t="s">
        <v>639</v>
      </c>
      <c r="E2079" s="162" t="s">
        <v>2095</v>
      </c>
      <c r="F2079" s="162"/>
      <c r="G2079" s="175" t="s">
        <v>38</v>
      </c>
      <c r="H2079" s="178">
        <v>1</v>
      </c>
      <c r="I2079" s="177">
        <v>47.16</v>
      </c>
      <c r="J2079" s="177">
        <v>47.16</v>
      </c>
    </row>
    <row r="2080" spans="1:10" ht="26.4" x14ac:dyDescent="0.25">
      <c r="A2080" s="180" t="s">
        <v>1294</v>
      </c>
      <c r="B2080" s="182" t="s">
        <v>1353</v>
      </c>
      <c r="C2080" s="180" t="s">
        <v>36</v>
      </c>
      <c r="D2080" s="180" t="s">
        <v>1354</v>
      </c>
      <c r="E2080" s="163" t="s">
        <v>1297</v>
      </c>
      <c r="F2080" s="163"/>
      <c r="G2080" s="181" t="s">
        <v>1298</v>
      </c>
      <c r="H2080" s="184">
        <v>7.9500000000000001E-2</v>
      </c>
      <c r="I2080" s="183">
        <v>24.83</v>
      </c>
      <c r="J2080" s="183">
        <v>1.97</v>
      </c>
    </row>
    <row r="2081" spans="1:10" ht="26.4" x14ac:dyDescent="0.25">
      <c r="A2081" s="180" t="s">
        <v>1294</v>
      </c>
      <c r="B2081" s="182" t="s">
        <v>1355</v>
      </c>
      <c r="C2081" s="180" t="s">
        <v>36</v>
      </c>
      <c r="D2081" s="180" t="s">
        <v>1356</v>
      </c>
      <c r="E2081" s="163" t="s">
        <v>1297</v>
      </c>
      <c r="F2081" s="163"/>
      <c r="G2081" s="181" t="s">
        <v>1298</v>
      </c>
      <c r="H2081" s="184">
        <v>7.9500000000000001E-2</v>
      </c>
      <c r="I2081" s="183">
        <v>29.46</v>
      </c>
      <c r="J2081" s="183">
        <v>2.34</v>
      </c>
    </row>
    <row r="2082" spans="1:10" x14ac:dyDescent="0.25">
      <c r="A2082" s="185" t="s">
        <v>1303</v>
      </c>
      <c r="B2082" s="187" t="s">
        <v>2196</v>
      </c>
      <c r="C2082" s="185" t="s">
        <v>36</v>
      </c>
      <c r="D2082" s="185" t="s">
        <v>2197</v>
      </c>
      <c r="E2082" s="164" t="s">
        <v>1307</v>
      </c>
      <c r="F2082" s="164"/>
      <c r="G2082" s="186" t="s">
        <v>38</v>
      </c>
      <c r="H2082" s="189">
        <v>0.04</v>
      </c>
      <c r="I2082" s="188">
        <v>21.47</v>
      </c>
      <c r="J2082" s="188">
        <v>0.85</v>
      </c>
    </row>
    <row r="2083" spans="1:10" ht="26.4" x14ac:dyDescent="0.25">
      <c r="A2083" s="185" t="s">
        <v>1303</v>
      </c>
      <c r="B2083" s="187" t="s">
        <v>2099</v>
      </c>
      <c r="C2083" s="185" t="s">
        <v>36</v>
      </c>
      <c r="D2083" s="185" t="s">
        <v>2100</v>
      </c>
      <c r="E2083" s="164" t="s">
        <v>1307</v>
      </c>
      <c r="F2083" s="164"/>
      <c r="G2083" s="186" t="s">
        <v>38</v>
      </c>
      <c r="H2083" s="189">
        <v>9.4999999999999998E-3</v>
      </c>
      <c r="I2083" s="188">
        <v>74.53</v>
      </c>
      <c r="J2083" s="188">
        <v>0.7</v>
      </c>
    </row>
    <row r="2084" spans="1:10" ht="26.4" x14ac:dyDescent="0.25">
      <c r="A2084" s="185" t="s">
        <v>1303</v>
      </c>
      <c r="B2084" s="187" t="s">
        <v>2198</v>
      </c>
      <c r="C2084" s="185" t="s">
        <v>36</v>
      </c>
      <c r="D2084" s="185" t="s">
        <v>2199</v>
      </c>
      <c r="E2084" s="164" t="s">
        <v>1307</v>
      </c>
      <c r="F2084" s="164"/>
      <c r="G2084" s="186" t="s">
        <v>38</v>
      </c>
      <c r="H2084" s="189">
        <v>1</v>
      </c>
      <c r="I2084" s="188">
        <v>41.29</v>
      </c>
      <c r="J2084" s="188">
        <v>41.29</v>
      </c>
    </row>
    <row r="2085" spans="1:10" x14ac:dyDescent="0.25">
      <c r="A2085" s="185" t="s">
        <v>1303</v>
      </c>
      <c r="B2085" s="187" t="s">
        <v>2103</v>
      </c>
      <c r="C2085" s="185" t="s">
        <v>36</v>
      </c>
      <c r="D2085" s="185" t="s">
        <v>2104</v>
      </c>
      <c r="E2085" s="164" t="s">
        <v>1307</v>
      </c>
      <c r="F2085" s="164"/>
      <c r="G2085" s="186" t="s">
        <v>38</v>
      </c>
      <c r="H2085" s="189">
        <v>8.0000000000000002E-3</v>
      </c>
      <c r="I2085" s="188">
        <v>2.06</v>
      </c>
      <c r="J2085" s="188">
        <v>0.01</v>
      </c>
    </row>
    <row r="2086" spans="1:10" x14ac:dyDescent="0.25">
      <c r="A2086" s="196"/>
      <c r="B2086" s="196"/>
      <c r="C2086" s="196"/>
      <c r="D2086" s="196"/>
      <c r="E2086" s="196" t="s">
        <v>1309</v>
      </c>
      <c r="F2086" s="197">
        <v>1.52</v>
      </c>
      <c r="G2086" s="196" t="s">
        <v>1310</v>
      </c>
      <c r="H2086" s="197">
        <v>1.75</v>
      </c>
      <c r="I2086" s="196" t="s">
        <v>1311</v>
      </c>
      <c r="J2086" s="197">
        <v>3.27</v>
      </c>
    </row>
    <row r="2087" spans="1:10" x14ac:dyDescent="0.25">
      <c r="A2087" s="196"/>
      <c r="B2087" s="196"/>
      <c r="C2087" s="196"/>
      <c r="D2087" s="196"/>
      <c r="E2087" s="196" t="s">
        <v>1312</v>
      </c>
      <c r="F2087" s="197">
        <v>9.66</v>
      </c>
      <c r="G2087" s="196"/>
      <c r="H2087" s="165" t="s">
        <v>1313</v>
      </c>
      <c r="I2087" s="165"/>
      <c r="J2087" s="197">
        <v>56.82</v>
      </c>
    </row>
    <row r="2088" spans="1:10" ht="14.4" thickBot="1" x14ac:dyDescent="0.3">
      <c r="A2088" s="191"/>
      <c r="B2088" s="191"/>
      <c r="C2088" s="191"/>
      <c r="D2088" s="191"/>
      <c r="E2088" s="191"/>
      <c r="F2088" s="191"/>
      <c r="G2088" s="191" t="s">
        <v>1314</v>
      </c>
      <c r="H2088" s="193" t="s">
        <v>1832</v>
      </c>
      <c r="I2088" s="191" t="s">
        <v>1316</v>
      </c>
      <c r="J2088" s="192">
        <v>113.64</v>
      </c>
    </row>
    <row r="2089" spans="1:10" ht="14.4" thickTop="1" x14ac:dyDescent="0.25">
      <c r="A2089" s="179"/>
      <c r="B2089" s="179"/>
      <c r="C2089" s="179"/>
      <c r="D2089" s="179"/>
      <c r="E2089" s="179"/>
      <c r="F2089" s="179"/>
      <c r="G2089" s="179"/>
      <c r="H2089" s="179"/>
      <c r="I2089" s="179"/>
      <c r="J2089" s="179"/>
    </row>
    <row r="2090" spans="1:10" x14ac:dyDescent="0.25">
      <c r="A2090" s="168" t="s">
        <v>640</v>
      </c>
      <c r="B2090" s="170" t="s">
        <v>3</v>
      </c>
      <c r="C2090" s="168" t="s">
        <v>4</v>
      </c>
      <c r="D2090" s="168" t="s">
        <v>5</v>
      </c>
      <c r="E2090" s="161" t="s">
        <v>1291</v>
      </c>
      <c r="F2090" s="161"/>
      <c r="G2090" s="169" t="s">
        <v>6</v>
      </c>
      <c r="H2090" s="170" t="s">
        <v>7</v>
      </c>
      <c r="I2090" s="170" t="s">
        <v>8</v>
      </c>
      <c r="J2090" s="170" t="s">
        <v>10</v>
      </c>
    </row>
    <row r="2091" spans="1:10" x14ac:dyDescent="0.25">
      <c r="A2091" s="174" t="s">
        <v>1292</v>
      </c>
      <c r="B2091" s="176" t="s">
        <v>641</v>
      </c>
      <c r="C2091" s="174" t="s">
        <v>20</v>
      </c>
      <c r="D2091" s="174" t="s">
        <v>642</v>
      </c>
      <c r="E2091" s="162" t="s">
        <v>1293</v>
      </c>
      <c r="F2091" s="162"/>
      <c r="G2091" s="175" t="s">
        <v>38</v>
      </c>
      <c r="H2091" s="178">
        <v>1</v>
      </c>
      <c r="I2091" s="177">
        <v>168.37</v>
      </c>
      <c r="J2091" s="177">
        <v>168.37</v>
      </c>
    </row>
    <row r="2092" spans="1:10" ht="26.4" x14ac:dyDescent="0.25">
      <c r="A2092" s="180" t="s">
        <v>1294</v>
      </c>
      <c r="B2092" s="182" t="s">
        <v>1355</v>
      </c>
      <c r="C2092" s="180" t="s">
        <v>36</v>
      </c>
      <c r="D2092" s="180" t="s">
        <v>1356</v>
      </c>
      <c r="E2092" s="163" t="s">
        <v>1297</v>
      </c>
      <c r="F2092" s="163"/>
      <c r="G2092" s="181" t="s">
        <v>1298</v>
      </c>
      <c r="H2092" s="184">
        <v>0.45</v>
      </c>
      <c r="I2092" s="183">
        <v>29.46</v>
      </c>
      <c r="J2092" s="183">
        <v>13.25</v>
      </c>
    </row>
    <row r="2093" spans="1:10" ht="26.4" x14ac:dyDescent="0.25">
      <c r="A2093" s="180" t="s">
        <v>1294</v>
      </c>
      <c r="B2093" s="182" t="s">
        <v>1353</v>
      </c>
      <c r="C2093" s="180" t="s">
        <v>36</v>
      </c>
      <c r="D2093" s="180" t="s">
        <v>1354</v>
      </c>
      <c r="E2093" s="163" t="s">
        <v>1297</v>
      </c>
      <c r="F2093" s="163"/>
      <c r="G2093" s="181" t="s">
        <v>1298</v>
      </c>
      <c r="H2093" s="184">
        <v>0.45</v>
      </c>
      <c r="I2093" s="183">
        <v>24.83</v>
      </c>
      <c r="J2093" s="183">
        <v>11.17</v>
      </c>
    </row>
    <row r="2094" spans="1:10" ht="39.6" x14ac:dyDescent="0.25">
      <c r="A2094" s="185" t="s">
        <v>1303</v>
      </c>
      <c r="B2094" s="187" t="s">
        <v>2200</v>
      </c>
      <c r="C2094" s="185" t="s">
        <v>1305</v>
      </c>
      <c r="D2094" s="185" t="s">
        <v>2201</v>
      </c>
      <c r="E2094" s="164" t="s">
        <v>1307</v>
      </c>
      <c r="F2094" s="164"/>
      <c r="G2094" s="186" t="s">
        <v>38</v>
      </c>
      <c r="H2094" s="189">
        <v>1</v>
      </c>
      <c r="I2094" s="188">
        <v>143.86000000000001</v>
      </c>
      <c r="J2094" s="188">
        <v>143.86000000000001</v>
      </c>
    </row>
    <row r="2095" spans="1:10" ht="39.6" x14ac:dyDescent="0.25">
      <c r="A2095" s="185" t="s">
        <v>1303</v>
      </c>
      <c r="B2095" s="187" t="s">
        <v>2058</v>
      </c>
      <c r="C2095" s="185" t="s">
        <v>1305</v>
      </c>
      <c r="D2095" s="185" t="s">
        <v>2059</v>
      </c>
      <c r="E2095" s="164" t="s">
        <v>1307</v>
      </c>
      <c r="F2095" s="164"/>
      <c r="G2095" s="186" t="s">
        <v>77</v>
      </c>
      <c r="H2095" s="189">
        <v>0.48</v>
      </c>
      <c r="I2095" s="188">
        <v>0.19</v>
      </c>
      <c r="J2095" s="188">
        <v>0.09</v>
      </c>
    </row>
    <row r="2096" spans="1:10" x14ac:dyDescent="0.25">
      <c r="A2096" s="196"/>
      <c r="B2096" s="196"/>
      <c r="C2096" s="196"/>
      <c r="D2096" s="196"/>
      <c r="E2096" s="196" t="s">
        <v>1309</v>
      </c>
      <c r="F2096" s="197">
        <v>8.67</v>
      </c>
      <c r="G2096" s="196" t="s">
        <v>1310</v>
      </c>
      <c r="H2096" s="197">
        <v>9.8699999999999992</v>
      </c>
      <c r="I2096" s="196" t="s">
        <v>1311</v>
      </c>
      <c r="J2096" s="197">
        <v>18.54</v>
      </c>
    </row>
    <row r="2097" spans="1:10" x14ac:dyDescent="0.25">
      <c r="A2097" s="196"/>
      <c r="B2097" s="196"/>
      <c r="C2097" s="196"/>
      <c r="D2097" s="196"/>
      <c r="E2097" s="196" t="s">
        <v>1312</v>
      </c>
      <c r="F2097" s="197">
        <v>34.51</v>
      </c>
      <c r="G2097" s="196"/>
      <c r="H2097" s="165" t="s">
        <v>1313</v>
      </c>
      <c r="I2097" s="165"/>
      <c r="J2097" s="197">
        <v>202.88</v>
      </c>
    </row>
    <row r="2098" spans="1:10" ht="14.4" thickBot="1" x14ac:dyDescent="0.3">
      <c r="A2098" s="191"/>
      <c r="B2098" s="191"/>
      <c r="C2098" s="191"/>
      <c r="D2098" s="191"/>
      <c r="E2098" s="191"/>
      <c r="F2098" s="191"/>
      <c r="G2098" s="191" t="s">
        <v>1314</v>
      </c>
      <c r="H2098" s="193" t="s">
        <v>1375</v>
      </c>
      <c r="I2098" s="191" t="s">
        <v>1316</v>
      </c>
      <c r="J2098" s="192">
        <v>202.88</v>
      </c>
    </row>
    <row r="2099" spans="1:10" ht="14.4" thickTop="1" x14ac:dyDescent="0.25">
      <c r="A2099" s="179"/>
      <c r="B2099" s="179"/>
      <c r="C2099" s="179"/>
      <c r="D2099" s="179"/>
      <c r="E2099" s="179"/>
      <c r="F2099" s="179"/>
      <c r="G2099" s="179"/>
      <c r="H2099" s="179"/>
      <c r="I2099" s="179"/>
      <c r="J2099" s="179"/>
    </row>
    <row r="2100" spans="1:10" x14ac:dyDescent="0.25">
      <c r="A2100" s="168" t="s">
        <v>643</v>
      </c>
      <c r="B2100" s="170" t="s">
        <v>3</v>
      </c>
      <c r="C2100" s="168" t="s">
        <v>4</v>
      </c>
      <c r="D2100" s="168" t="s">
        <v>5</v>
      </c>
      <c r="E2100" s="161" t="s">
        <v>1291</v>
      </c>
      <c r="F2100" s="161"/>
      <c r="G2100" s="169" t="s">
        <v>6</v>
      </c>
      <c r="H2100" s="170" t="s">
        <v>7</v>
      </c>
      <c r="I2100" s="170" t="s">
        <v>8</v>
      </c>
      <c r="J2100" s="170" t="s">
        <v>10</v>
      </c>
    </row>
    <row r="2101" spans="1:10" ht="39.6" x14ac:dyDescent="0.25">
      <c r="A2101" s="174" t="s">
        <v>1292</v>
      </c>
      <c r="B2101" s="176" t="s">
        <v>644</v>
      </c>
      <c r="C2101" s="174" t="s">
        <v>36</v>
      </c>
      <c r="D2101" s="174" t="s">
        <v>645</v>
      </c>
      <c r="E2101" s="162" t="s">
        <v>2109</v>
      </c>
      <c r="F2101" s="162"/>
      <c r="G2101" s="175" t="s">
        <v>38</v>
      </c>
      <c r="H2101" s="178">
        <v>1</v>
      </c>
      <c r="I2101" s="177">
        <v>8.65</v>
      </c>
      <c r="J2101" s="177">
        <v>8.65</v>
      </c>
    </row>
    <row r="2102" spans="1:10" ht="26.4" x14ac:dyDescent="0.25">
      <c r="A2102" s="180" t="s">
        <v>1294</v>
      </c>
      <c r="B2102" s="182" t="s">
        <v>1353</v>
      </c>
      <c r="C2102" s="180" t="s">
        <v>36</v>
      </c>
      <c r="D2102" s="180" t="s">
        <v>1354</v>
      </c>
      <c r="E2102" s="163" t="s">
        <v>1297</v>
      </c>
      <c r="F2102" s="163"/>
      <c r="G2102" s="181" t="s">
        <v>1298</v>
      </c>
      <c r="H2102" s="184">
        <v>9.9400000000000002E-2</v>
      </c>
      <c r="I2102" s="183">
        <v>24.83</v>
      </c>
      <c r="J2102" s="183">
        <v>2.46</v>
      </c>
    </row>
    <row r="2103" spans="1:10" ht="26.4" x14ac:dyDescent="0.25">
      <c r="A2103" s="180" t="s">
        <v>1294</v>
      </c>
      <c r="B2103" s="182" t="s">
        <v>1355</v>
      </c>
      <c r="C2103" s="180" t="s">
        <v>36</v>
      </c>
      <c r="D2103" s="180" t="s">
        <v>1356</v>
      </c>
      <c r="E2103" s="163" t="s">
        <v>1297</v>
      </c>
      <c r="F2103" s="163"/>
      <c r="G2103" s="181" t="s">
        <v>1298</v>
      </c>
      <c r="H2103" s="184">
        <v>9.9400000000000002E-2</v>
      </c>
      <c r="I2103" s="183">
        <v>29.46</v>
      </c>
      <c r="J2103" s="183">
        <v>2.92</v>
      </c>
    </row>
    <row r="2104" spans="1:10" ht="26.4" x14ac:dyDescent="0.25">
      <c r="A2104" s="185" t="s">
        <v>1303</v>
      </c>
      <c r="B2104" s="187" t="s">
        <v>2099</v>
      </c>
      <c r="C2104" s="185" t="s">
        <v>36</v>
      </c>
      <c r="D2104" s="185" t="s">
        <v>2100</v>
      </c>
      <c r="E2104" s="164" t="s">
        <v>1307</v>
      </c>
      <c r="F2104" s="164"/>
      <c r="G2104" s="186" t="s">
        <v>38</v>
      </c>
      <c r="H2104" s="189">
        <v>9.4999999999999998E-3</v>
      </c>
      <c r="I2104" s="188">
        <v>74.53</v>
      </c>
      <c r="J2104" s="188">
        <v>0.7</v>
      </c>
    </row>
    <row r="2105" spans="1:10" ht="26.4" x14ac:dyDescent="0.25">
      <c r="A2105" s="185" t="s">
        <v>1303</v>
      </c>
      <c r="B2105" s="187" t="s">
        <v>2202</v>
      </c>
      <c r="C2105" s="185" t="s">
        <v>36</v>
      </c>
      <c r="D2105" s="185" t="s">
        <v>2203</v>
      </c>
      <c r="E2105" s="164" t="s">
        <v>1307</v>
      </c>
      <c r="F2105" s="164"/>
      <c r="G2105" s="186" t="s">
        <v>38</v>
      </c>
      <c r="H2105" s="189">
        <v>1</v>
      </c>
      <c r="I2105" s="188">
        <v>1.98</v>
      </c>
      <c r="J2105" s="188">
        <v>1.98</v>
      </c>
    </row>
    <row r="2106" spans="1:10" x14ac:dyDescent="0.25">
      <c r="A2106" s="185" t="s">
        <v>1303</v>
      </c>
      <c r="B2106" s="187" t="s">
        <v>2103</v>
      </c>
      <c r="C2106" s="185" t="s">
        <v>36</v>
      </c>
      <c r="D2106" s="185" t="s">
        <v>2104</v>
      </c>
      <c r="E2106" s="164" t="s">
        <v>1307</v>
      </c>
      <c r="F2106" s="164"/>
      <c r="G2106" s="186" t="s">
        <v>38</v>
      </c>
      <c r="H2106" s="189">
        <v>3.3099999999999997E-2</v>
      </c>
      <c r="I2106" s="188">
        <v>2.06</v>
      </c>
      <c r="J2106" s="188">
        <v>0.06</v>
      </c>
    </row>
    <row r="2107" spans="1:10" x14ac:dyDescent="0.25">
      <c r="A2107" s="185" t="s">
        <v>1303</v>
      </c>
      <c r="B2107" s="187" t="s">
        <v>2105</v>
      </c>
      <c r="C2107" s="185" t="s">
        <v>36</v>
      </c>
      <c r="D2107" s="185" t="s">
        <v>2106</v>
      </c>
      <c r="E2107" s="164" t="s">
        <v>1307</v>
      </c>
      <c r="F2107" s="164"/>
      <c r="G2107" s="186" t="s">
        <v>38</v>
      </c>
      <c r="H2107" s="189">
        <v>8.2000000000000007E-3</v>
      </c>
      <c r="I2107" s="188">
        <v>65.78</v>
      </c>
      <c r="J2107" s="188">
        <v>0.53</v>
      </c>
    </row>
    <row r="2108" spans="1:10" x14ac:dyDescent="0.25">
      <c r="A2108" s="196"/>
      <c r="B2108" s="196"/>
      <c r="C2108" s="196"/>
      <c r="D2108" s="196"/>
      <c r="E2108" s="196" t="s">
        <v>1309</v>
      </c>
      <c r="F2108" s="197">
        <v>1.9</v>
      </c>
      <c r="G2108" s="196" t="s">
        <v>1310</v>
      </c>
      <c r="H2108" s="197">
        <v>2.1800000000000002</v>
      </c>
      <c r="I2108" s="196" t="s">
        <v>1311</v>
      </c>
      <c r="J2108" s="197">
        <v>4.08</v>
      </c>
    </row>
    <row r="2109" spans="1:10" x14ac:dyDescent="0.25">
      <c r="A2109" s="196"/>
      <c r="B2109" s="196"/>
      <c r="C2109" s="196"/>
      <c r="D2109" s="196"/>
      <c r="E2109" s="196" t="s">
        <v>1312</v>
      </c>
      <c r="F2109" s="197">
        <v>1.77</v>
      </c>
      <c r="G2109" s="196"/>
      <c r="H2109" s="165" t="s">
        <v>1313</v>
      </c>
      <c r="I2109" s="165"/>
      <c r="J2109" s="197">
        <v>10.42</v>
      </c>
    </row>
    <row r="2110" spans="1:10" ht="14.4" thickBot="1" x14ac:dyDescent="0.3">
      <c r="A2110" s="191"/>
      <c r="B2110" s="191"/>
      <c r="C2110" s="191"/>
      <c r="D2110" s="191"/>
      <c r="E2110" s="191"/>
      <c r="F2110" s="191"/>
      <c r="G2110" s="191" t="s">
        <v>1314</v>
      </c>
      <c r="H2110" s="193" t="s">
        <v>1892</v>
      </c>
      <c r="I2110" s="191" t="s">
        <v>1316</v>
      </c>
      <c r="J2110" s="192">
        <v>41.68</v>
      </c>
    </row>
    <row r="2111" spans="1:10" ht="14.4" thickTop="1" x14ac:dyDescent="0.25">
      <c r="A2111" s="179"/>
      <c r="B2111" s="179"/>
      <c r="C2111" s="179"/>
      <c r="D2111" s="179"/>
      <c r="E2111" s="179"/>
      <c r="F2111" s="179"/>
      <c r="G2111" s="179"/>
      <c r="H2111" s="179"/>
      <c r="I2111" s="179"/>
      <c r="J2111" s="179"/>
    </row>
    <row r="2112" spans="1:10" x14ac:dyDescent="0.25">
      <c r="A2112" s="168" t="s">
        <v>646</v>
      </c>
      <c r="B2112" s="170" t="s">
        <v>3</v>
      </c>
      <c r="C2112" s="168" t="s">
        <v>4</v>
      </c>
      <c r="D2112" s="168" t="s">
        <v>5</v>
      </c>
      <c r="E2112" s="161" t="s">
        <v>1291</v>
      </c>
      <c r="F2112" s="161"/>
      <c r="G2112" s="169" t="s">
        <v>6</v>
      </c>
      <c r="H2112" s="170" t="s">
        <v>7</v>
      </c>
      <c r="I2112" s="170" t="s">
        <v>8</v>
      </c>
      <c r="J2112" s="170" t="s">
        <v>10</v>
      </c>
    </row>
    <row r="2113" spans="1:10" ht="39.6" x14ac:dyDescent="0.25">
      <c r="A2113" s="174" t="s">
        <v>1292</v>
      </c>
      <c r="B2113" s="176" t="s">
        <v>647</v>
      </c>
      <c r="C2113" s="174" t="s">
        <v>36</v>
      </c>
      <c r="D2113" s="174" t="s">
        <v>648</v>
      </c>
      <c r="E2113" s="162" t="s">
        <v>2109</v>
      </c>
      <c r="F2113" s="162"/>
      <c r="G2113" s="175" t="s">
        <v>38</v>
      </c>
      <c r="H2113" s="178">
        <v>1</v>
      </c>
      <c r="I2113" s="177">
        <v>8.3699999999999992</v>
      </c>
      <c r="J2113" s="177">
        <v>8.3699999999999992</v>
      </c>
    </row>
    <row r="2114" spans="1:10" ht="26.4" x14ac:dyDescent="0.25">
      <c r="A2114" s="180" t="s">
        <v>1294</v>
      </c>
      <c r="B2114" s="182" t="s">
        <v>1353</v>
      </c>
      <c r="C2114" s="180" t="s">
        <v>36</v>
      </c>
      <c r="D2114" s="180" t="s">
        <v>1354</v>
      </c>
      <c r="E2114" s="163" t="s">
        <v>1297</v>
      </c>
      <c r="F2114" s="163"/>
      <c r="G2114" s="181" t="s">
        <v>1298</v>
      </c>
      <c r="H2114" s="184">
        <v>0.1111</v>
      </c>
      <c r="I2114" s="183">
        <v>24.83</v>
      </c>
      <c r="J2114" s="183">
        <v>2.75</v>
      </c>
    </row>
    <row r="2115" spans="1:10" ht="26.4" x14ac:dyDescent="0.25">
      <c r="A2115" s="180" t="s">
        <v>1294</v>
      </c>
      <c r="B2115" s="182" t="s">
        <v>1355</v>
      </c>
      <c r="C2115" s="180" t="s">
        <v>36</v>
      </c>
      <c r="D2115" s="180" t="s">
        <v>1356</v>
      </c>
      <c r="E2115" s="163" t="s">
        <v>1297</v>
      </c>
      <c r="F2115" s="163"/>
      <c r="G2115" s="181" t="s">
        <v>1298</v>
      </c>
      <c r="H2115" s="184">
        <v>0.1111</v>
      </c>
      <c r="I2115" s="183">
        <v>29.46</v>
      </c>
      <c r="J2115" s="183">
        <v>3.27</v>
      </c>
    </row>
    <row r="2116" spans="1:10" x14ac:dyDescent="0.25">
      <c r="A2116" s="185" t="s">
        <v>1303</v>
      </c>
      <c r="B2116" s="187" t="s">
        <v>2105</v>
      </c>
      <c r="C2116" s="185" t="s">
        <v>36</v>
      </c>
      <c r="D2116" s="185" t="s">
        <v>2106</v>
      </c>
      <c r="E2116" s="164" t="s">
        <v>1307</v>
      </c>
      <c r="F2116" s="164"/>
      <c r="G2116" s="186" t="s">
        <v>38</v>
      </c>
      <c r="H2116" s="189">
        <v>8.2000000000000007E-3</v>
      </c>
      <c r="I2116" s="188">
        <v>65.78</v>
      </c>
      <c r="J2116" s="188">
        <v>0.53</v>
      </c>
    </row>
    <row r="2117" spans="1:10" x14ac:dyDescent="0.25">
      <c r="A2117" s="185" t="s">
        <v>1303</v>
      </c>
      <c r="B2117" s="187" t="s">
        <v>2103</v>
      </c>
      <c r="C2117" s="185" t="s">
        <v>36</v>
      </c>
      <c r="D2117" s="185" t="s">
        <v>2104</v>
      </c>
      <c r="E2117" s="164" t="s">
        <v>1307</v>
      </c>
      <c r="F2117" s="164"/>
      <c r="G2117" s="186" t="s">
        <v>38</v>
      </c>
      <c r="H2117" s="189">
        <v>3.7100000000000001E-2</v>
      </c>
      <c r="I2117" s="188">
        <v>2.06</v>
      </c>
      <c r="J2117" s="188">
        <v>7.0000000000000007E-2</v>
      </c>
    </row>
    <row r="2118" spans="1:10" ht="26.4" x14ac:dyDescent="0.25">
      <c r="A2118" s="185" t="s">
        <v>1303</v>
      </c>
      <c r="B2118" s="187" t="s">
        <v>2099</v>
      </c>
      <c r="C2118" s="185" t="s">
        <v>36</v>
      </c>
      <c r="D2118" s="185" t="s">
        <v>2100</v>
      </c>
      <c r="E2118" s="164" t="s">
        <v>1307</v>
      </c>
      <c r="F2118" s="164"/>
      <c r="G2118" s="186" t="s">
        <v>38</v>
      </c>
      <c r="H2118" s="189">
        <v>9.4999999999999998E-3</v>
      </c>
      <c r="I2118" s="188">
        <v>74.53</v>
      </c>
      <c r="J2118" s="188">
        <v>0.7</v>
      </c>
    </row>
    <row r="2119" spans="1:10" ht="26.4" x14ac:dyDescent="0.25">
      <c r="A2119" s="185" t="s">
        <v>1303</v>
      </c>
      <c r="B2119" s="187" t="s">
        <v>2204</v>
      </c>
      <c r="C2119" s="185" t="s">
        <v>36</v>
      </c>
      <c r="D2119" s="185" t="s">
        <v>2205</v>
      </c>
      <c r="E2119" s="164" t="s">
        <v>1307</v>
      </c>
      <c r="F2119" s="164"/>
      <c r="G2119" s="186" t="s">
        <v>38</v>
      </c>
      <c r="H2119" s="189">
        <v>1</v>
      </c>
      <c r="I2119" s="188">
        <v>1.05</v>
      </c>
      <c r="J2119" s="188">
        <v>1.05</v>
      </c>
    </row>
    <row r="2120" spans="1:10" x14ac:dyDescent="0.25">
      <c r="A2120" s="196"/>
      <c r="B2120" s="196"/>
      <c r="C2120" s="196"/>
      <c r="D2120" s="196"/>
      <c r="E2120" s="196" t="s">
        <v>1309</v>
      </c>
      <c r="F2120" s="197">
        <v>2.13</v>
      </c>
      <c r="G2120" s="196" t="s">
        <v>1310</v>
      </c>
      <c r="H2120" s="197">
        <v>2.44</v>
      </c>
      <c r="I2120" s="196" t="s">
        <v>1311</v>
      </c>
      <c r="J2120" s="197">
        <v>4.57</v>
      </c>
    </row>
    <row r="2121" spans="1:10" x14ac:dyDescent="0.25">
      <c r="A2121" s="196"/>
      <c r="B2121" s="196"/>
      <c r="C2121" s="196"/>
      <c r="D2121" s="196"/>
      <c r="E2121" s="196" t="s">
        <v>1312</v>
      </c>
      <c r="F2121" s="197">
        <v>1.71</v>
      </c>
      <c r="G2121" s="196"/>
      <c r="H2121" s="165" t="s">
        <v>1313</v>
      </c>
      <c r="I2121" s="165"/>
      <c r="J2121" s="197">
        <v>10.08</v>
      </c>
    </row>
    <row r="2122" spans="1:10" ht="14.4" thickBot="1" x14ac:dyDescent="0.3">
      <c r="A2122" s="191"/>
      <c r="B2122" s="191"/>
      <c r="C2122" s="191"/>
      <c r="D2122" s="191"/>
      <c r="E2122" s="191"/>
      <c r="F2122" s="191"/>
      <c r="G2122" s="191" t="s">
        <v>1314</v>
      </c>
      <c r="H2122" s="193" t="s">
        <v>1375</v>
      </c>
      <c r="I2122" s="191" t="s">
        <v>1316</v>
      </c>
      <c r="J2122" s="192">
        <v>10.08</v>
      </c>
    </row>
    <row r="2123" spans="1:10" ht="14.4" thickTop="1" x14ac:dyDescent="0.25">
      <c r="A2123" s="179"/>
      <c r="B2123" s="179"/>
      <c r="C2123" s="179"/>
      <c r="D2123" s="179"/>
      <c r="E2123" s="179"/>
      <c r="F2123" s="179"/>
      <c r="G2123" s="179"/>
      <c r="H2123" s="179"/>
      <c r="I2123" s="179"/>
      <c r="J2123" s="179"/>
    </row>
    <row r="2124" spans="1:10" x14ac:dyDescent="0.25">
      <c r="A2124" s="168" t="s">
        <v>649</v>
      </c>
      <c r="B2124" s="170" t="s">
        <v>3</v>
      </c>
      <c r="C2124" s="168" t="s">
        <v>4</v>
      </c>
      <c r="D2124" s="168" t="s">
        <v>5</v>
      </c>
      <c r="E2124" s="161" t="s">
        <v>1291</v>
      </c>
      <c r="F2124" s="161"/>
      <c r="G2124" s="169" t="s">
        <v>6</v>
      </c>
      <c r="H2124" s="170" t="s">
        <v>7</v>
      </c>
      <c r="I2124" s="170" t="s">
        <v>8</v>
      </c>
      <c r="J2124" s="170" t="s">
        <v>10</v>
      </c>
    </row>
    <row r="2125" spans="1:10" ht="26.4" x14ac:dyDescent="0.25">
      <c r="A2125" s="174" t="s">
        <v>1292</v>
      </c>
      <c r="B2125" s="176" t="s">
        <v>650</v>
      </c>
      <c r="C2125" s="174" t="s">
        <v>36</v>
      </c>
      <c r="D2125" s="174" t="s">
        <v>651</v>
      </c>
      <c r="E2125" s="162" t="s">
        <v>2109</v>
      </c>
      <c r="F2125" s="162"/>
      <c r="G2125" s="175" t="s">
        <v>38</v>
      </c>
      <c r="H2125" s="178">
        <v>1</v>
      </c>
      <c r="I2125" s="177">
        <v>17.399999999999999</v>
      </c>
      <c r="J2125" s="177">
        <v>17.399999999999999</v>
      </c>
    </row>
    <row r="2126" spans="1:10" ht="26.4" x14ac:dyDescent="0.25">
      <c r="A2126" s="180" t="s">
        <v>1294</v>
      </c>
      <c r="B2126" s="182" t="s">
        <v>1353</v>
      </c>
      <c r="C2126" s="180" t="s">
        <v>36</v>
      </c>
      <c r="D2126" s="180" t="s">
        <v>1354</v>
      </c>
      <c r="E2126" s="163" t="s">
        <v>1297</v>
      </c>
      <c r="F2126" s="163"/>
      <c r="G2126" s="181" t="s">
        <v>1298</v>
      </c>
      <c r="H2126" s="184">
        <v>0.16209999999999999</v>
      </c>
      <c r="I2126" s="183">
        <v>24.83</v>
      </c>
      <c r="J2126" s="183">
        <v>4.0199999999999996</v>
      </c>
    </row>
    <row r="2127" spans="1:10" ht="26.4" x14ac:dyDescent="0.25">
      <c r="A2127" s="180" t="s">
        <v>1294</v>
      </c>
      <c r="B2127" s="182" t="s">
        <v>1355</v>
      </c>
      <c r="C2127" s="180" t="s">
        <v>36</v>
      </c>
      <c r="D2127" s="180" t="s">
        <v>1356</v>
      </c>
      <c r="E2127" s="163" t="s">
        <v>1297</v>
      </c>
      <c r="F2127" s="163"/>
      <c r="G2127" s="181" t="s">
        <v>1298</v>
      </c>
      <c r="H2127" s="184">
        <v>0.16209999999999999</v>
      </c>
      <c r="I2127" s="183">
        <v>29.46</v>
      </c>
      <c r="J2127" s="183">
        <v>4.7699999999999996</v>
      </c>
    </row>
    <row r="2128" spans="1:10" ht="26.4" x14ac:dyDescent="0.25">
      <c r="A2128" s="185" t="s">
        <v>1303</v>
      </c>
      <c r="B2128" s="187" t="s">
        <v>2099</v>
      </c>
      <c r="C2128" s="185" t="s">
        <v>36</v>
      </c>
      <c r="D2128" s="185" t="s">
        <v>2100</v>
      </c>
      <c r="E2128" s="164" t="s">
        <v>1307</v>
      </c>
      <c r="F2128" s="164"/>
      <c r="G2128" s="186" t="s">
        <v>38</v>
      </c>
      <c r="H2128" s="189">
        <v>1.0999999999999999E-2</v>
      </c>
      <c r="I2128" s="188">
        <v>74.53</v>
      </c>
      <c r="J2128" s="188">
        <v>0.81</v>
      </c>
    </row>
    <row r="2129" spans="1:10" x14ac:dyDescent="0.25">
      <c r="A2129" s="185" t="s">
        <v>1303</v>
      </c>
      <c r="B2129" s="187" t="s">
        <v>2105</v>
      </c>
      <c r="C2129" s="185" t="s">
        <v>36</v>
      </c>
      <c r="D2129" s="185" t="s">
        <v>2106</v>
      </c>
      <c r="E2129" s="164" t="s">
        <v>1307</v>
      </c>
      <c r="F2129" s="164"/>
      <c r="G2129" s="186" t="s">
        <v>38</v>
      </c>
      <c r="H2129" s="189">
        <v>9.4000000000000004E-3</v>
      </c>
      <c r="I2129" s="188">
        <v>65.78</v>
      </c>
      <c r="J2129" s="188">
        <v>0.61</v>
      </c>
    </row>
    <row r="2130" spans="1:10" ht="26.4" x14ac:dyDescent="0.25">
      <c r="A2130" s="185" t="s">
        <v>1303</v>
      </c>
      <c r="B2130" s="187" t="s">
        <v>2206</v>
      </c>
      <c r="C2130" s="185" t="s">
        <v>36</v>
      </c>
      <c r="D2130" s="185" t="s">
        <v>2207</v>
      </c>
      <c r="E2130" s="164" t="s">
        <v>1307</v>
      </c>
      <c r="F2130" s="164"/>
      <c r="G2130" s="186" t="s">
        <v>38</v>
      </c>
      <c r="H2130" s="189">
        <v>1</v>
      </c>
      <c r="I2130" s="188">
        <v>7.12</v>
      </c>
      <c r="J2130" s="188">
        <v>7.12</v>
      </c>
    </row>
    <row r="2131" spans="1:10" x14ac:dyDescent="0.25">
      <c r="A2131" s="185" t="s">
        <v>1303</v>
      </c>
      <c r="B2131" s="187" t="s">
        <v>2103</v>
      </c>
      <c r="C2131" s="185" t="s">
        <v>36</v>
      </c>
      <c r="D2131" s="185" t="s">
        <v>2104</v>
      </c>
      <c r="E2131" s="164" t="s">
        <v>1307</v>
      </c>
      <c r="F2131" s="164"/>
      <c r="G2131" s="186" t="s">
        <v>38</v>
      </c>
      <c r="H2131" s="189">
        <v>3.5999999999999997E-2</v>
      </c>
      <c r="I2131" s="188">
        <v>2.06</v>
      </c>
      <c r="J2131" s="188">
        <v>7.0000000000000007E-2</v>
      </c>
    </row>
    <row r="2132" spans="1:10" x14ac:dyDescent="0.25">
      <c r="A2132" s="196"/>
      <c r="B2132" s="196"/>
      <c r="C2132" s="196"/>
      <c r="D2132" s="196"/>
      <c r="E2132" s="196" t="s">
        <v>1309</v>
      </c>
      <c r="F2132" s="197">
        <v>3.11</v>
      </c>
      <c r="G2132" s="196" t="s">
        <v>1310</v>
      </c>
      <c r="H2132" s="197">
        <v>3.56</v>
      </c>
      <c r="I2132" s="196" t="s">
        <v>1311</v>
      </c>
      <c r="J2132" s="197">
        <v>6.67</v>
      </c>
    </row>
    <row r="2133" spans="1:10" x14ac:dyDescent="0.25">
      <c r="A2133" s="196"/>
      <c r="B2133" s="196"/>
      <c r="C2133" s="196"/>
      <c r="D2133" s="196"/>
      <c r="E2133" s="196" t="s">
        <v>1312</v>
      </c>
      <c r="F2133" s="197">
        <v>3.56</v>
      </c>
      <c r="G2133" s="196"/>
      <c r="H2133" s="165" t="s">
        <v>1313</v>
      </c>
      <c r="I2133" s="165"/>
      <c r="J2133" s="197">
        <v>20.96</v>
      </c>
    </row>
    <row r="2134" spans="1:10" ht="14.4" thickBot="1" x14ac:dyDescent="0.3">
      <c r="A2134" s="191"/>
      <c r="B2134" s="191"/>
      <c r="C2134" s="191"/>
      <c r="D2134" s="191"/>
      <c r="E2134" s="191"/>
      <c r="F2134" s="191"/>
      <c r="G2134" s="191" t="s">
        <v>1314</v>
      </c>
      <c r="H2134" s="193" t="s">
        <v>1436</v>
      </c>
      <c r="I2134" s="191" t="s">
        <v>1316</v>
      </c>
      <c r="J2134" s="192">
        <v>125.76</v>
      </c>
    </row>
    <row r="2135" spans="1:10" ht="14.4" thickTop="1" x14ac:dyDescent="0.25">
      <c r="A2135" s="179"/>
      <c r="B2135" s="179"/>
      <c r="C2135" s="179"/>
      <c r="D2135" s="179"/>
      <c r="E2135" s="179"/>
      <c r="F2135" s="179"/>
      <c r="G2135" s="179"/>
      <c r="H2135" s="179"/>
      <c r="I2135" s="179"/>
      <c r="J2135" s="179"/>
    </row>
    <row r="2136" spans="1:10" x14ac:dyDescent="0.25">
      <c r="A2136" s="168" t="s">
        <v>652</v>
      </c>
      <c r="B2136" s="170" t="s">
        <v>3</v>
      </c>
      <c r="C2136" s="168" t="s">
        <v>4</v>
      </c>
      <c r="D2136" s="168" t="s">
        <v>5</v>
      </c>
      <c r="E2136" s="161" t="s">
        <v>1291</v>
      </c>
      <c r="F2136" s="161"/>
      <c r="G2136" s="169" t="s">
        <v>6</v>
      </c>
      <c r="H2136" s="170" t="s">
        <v>7</v>
      </c>
      <c r="I2136" s="170" t="s">
        <v>8</v>
      </c>
      <c r="J2136" s="170" t="s">
        <v>10</v>
      </c>
    </row>
    <row r="2137" spans="1:10" ht="26.4" x14ac:dyDescent="0.25">
      <c r="A2137" s="174" t="s">
        <v>1292</v>
      </c>
      <c r="B2137" s="176" t="s">
        <v>653</v>
      </c>
      <c r="C2137" s="174" t="s">
        <v>20</v>
      </c>
      <c r="D2137" s="174" t="s">
        <v>654</v>
      </c>
      <c r="E2137" s="162" t="s">
        <v>1293</v>
      </c>
      <c r="F2137" s="162"/>
      <c r="G2137" s="175" t="s">
        <v>38</v>
      </c>
      <c r="H2137" s="178">
        <v>1</v>
      </c>
      <c r="I2137" s="177">
        <v>392.94</v>
      </c>
      <c r="J2137" s="177">
        <v>392.94</v>
      </c>
    </row>
    <row r="2138" spans="1:10" ht="26.4" x14ac:dyDescent="0.25">
      <c r="A2138" s="180" t="s">
        <v>1294</v>
      </c>
      <c r="B2138" s="182" t="s">
        <v>1353</v>
      </c>
      <c r="C2138" s="180" t="s">
        <v>36</v>
      </c>
      <c r="D2138" s="180" t="s">
        <v>1354</v>
      </c>
      <c r="E2138" s="163" t="s">
        <v>1297</v>
      </c>
      <c r="F2138" s="163"/>
      <c r="G2138" s="181" t="s">
        <v>1298</v>
      </c>
      <c r="H2138" s="184">
        <v>1.25</v>
      </c>
      <c r="I2138" s="183">
        <v>24.83</v>
      </c>
      <c r="J2138" s="183">
        <v>31.03</v>
      </c>
    </row>
    <row r="2139" spans="1:10" ht="26.4" x14ac:dyDescent="0.25">
      <c r="A2139" s="180" t="s">
        <v>1294</v>
      </c>
      <c r="B2139" s="182" t="s">
        <v>1355</v>
      </c>
      <c r="C2139" s="180" t="s">
        <v>36</v>
      </c>
      <c r="D2139" s="180" t="s">
        <v>1356</v>
      </c>
      <c r="E2139" s="163" t="s">
        <v>1297</v>
      </c>
      <c r="F2139" s="163"/>
      <c r="G2139" s="181" t="s">
        <v>1298</v>
      </c>
      <c r="H2139" s="184">
        <v>1.25</v>
      </c>
      <c r="I2139" s="183">
        <v>29.46</v>
      </c>
      <c r="J2139" s="183">
        <v>36.82</v>
      </c>
    </row>
    <row r="2140" spans="1:10" ht="39.6" x14ac:dyDescent="0.25">
      <c r="A2140" s="185" t="s">
        <v>1303</v>
      </c>
      <c r="B2140" s="187" t="s">
        <v>2058</v>
      </c>
      <c r="C2140" s="185" t="s">
        <v>1305</v>
      </c>
      <c r="D2140" s="185" t="s">
        <v>2059</v>
      </c>
      <c r="E2140" s="164" t="s">
        <v>1307</v>
      </c>
      <c r="F2140" s="164"/>
      <c r="G2140" s="186" t="s">
        <v>77</v>
      </c>
      <c r="H2140" s="189">
        <v>0.96</v>
      </c>
      <c r="I2140" s="188">
        <v>0.19</v>
      </c>
      <c r="J2140" s="188">
        <v>0.18</v>
      </c>
    </row>
    <row r="2141" spans="1:10" ht="39.6" x14ac:dyDescent="0.25">
      <c r="A2141" s="185" t="s">
        <v>1303</v>
      </c>
      <c r="B2141" s="187" t="s">
        <v>2208</v>
      </c>
      <c r="C2141" s="185" t="s">
        <v>1305</v>
      </c>
      <c r="D2141" s="185" t="s">
        <v>2209</v>
      </c>
      <c r="E2141" s="164" t="s">
        <v>1307</v>
      </c>
      <c r="F2141" s="164"/>
      <c r="G2141" s="186" t="s">
        <v>38</v>
      </c>
      <c r="H2141" s="189">
        <v>1</v>
      </c>
      <c r="I2141" s="188">
        <v>324.91000000000003</v>
      </c>
      <c r="J2141" s="188">
        <v>324.91000000000003</v>
      </c>
    </row>
    <row r="2142" spans="1:10" x14ac:dyDescent="0.25">
      <c r="A2142" s="196"/>
      <c r="B2142" s="196"/>
      <c r="C2142" s="196"/>
      <c r="D2142" s="196"/>
      <c r="E2142" s="196" t="s">
        <v>1309</v>
      </c>
      <c r="F2142" s="197">
        <v>24.09</v>
      </c>
      <c r="G2142" s="196" t="s">
        <v>1310</v>
      </c>
      <c r="H2142" s="197">
        <v>27.44</v>
      </c>
      <c r="I2142" s="196" t="s">
        <v>1311</v>
      </c>
      <c r="J2142" s="197">
        <v>51.53</v>
      </c>
    </row>
    <row r="2143" spans="1:10" x14ac:dyDescent="0.25">
      <c r="A2143" s="196"/>
      <c r="B2143" s="196"/>
      <c r="C2143" s="196"/>
      <c r="D2143" s="196"/>
      <c r="E2143" s="196" t="s">
        <v>1312</v>
      </c>
      <c r="F2143" s="197">
        <v>80.55</v>
      </c>
      <c r="G2143" s="196"/>
      <c r="H2143" s="165" t="s">
        <v>1313</v>
      </c>
      <c r="I2143" s="165"/>
      <c r="J2143" s="197">
        <v>473.49</v>
      </c>
    </row>
    <row r="2144" spans="1:10" ht="14.4" thickBot="1" x14ac:dyDescent="0.3">
      <c r="A2144" s="191"/>
      <c r="B2144" s="191"/>
      <c r="C2144" s="191"/>
      <c r="D2144" s="191"/>
      <c r="E2144" s="191"/>
      <c r="F2144" s="191"/>
      <c r="G2144" s="191" t="s">
        <v>1314</v>
      </c>
      <c r="H2144" s="193" t="s">
        <v>1375</v>
      </c>
      <c r="I2144" s="191" t="s">
        <v>1316</v>
      </c>
      <c r="J2144" s="192">
        <v>473.49</v>
      </c>
    </row>
    <row r="2145" spans="1:10" ht="14.4" thickTop="1" x14ac:dyDescent="0.25">
      <c r="A2145" s="179"/>
      <c r="B2145" s="179"/>
      <c r="C2145" s="179"/>
      <c r="D2145" s="179"/>
      <c r="E2145" s="179"/>
      <c r="F2145" s="179"/>
      <c r="G2145" s="179"/>
      <c r="H2145" s="179"/>
      <c r="I2145" s="179"/>
      <c r="J2145" s="179"/>
    </row>
    <row r="2146" spans="1:10" x14ac:dyDescent="0.25">
      <c r="A2146" s="168" t="s">
        <v>655</v>
      </c>
      <c r="B2146" s="170" t="s">
        <v>3</v>
      </c>
      <c r="C2146" s="168" t="s">
        <v>4</v>
      </c>
      <c r="D2146" s="168" t="s">
        <v>5</v>
      </c>
      <c r="E2146" s="161" t="s">
        <v>1291</v>
      </c>
      <c r="F2146" s="161"/>
      <c r="G2146" s="169" t="s">
        <v>6</v>
      </c>
      <c r="H2146" s="170" t="s">
        <v>7</v>
      </c>
      <c r="I2146" s="170" t="s">
        <v>8</v>
      </c>
      <c r="J2146" s="170" t="s">
        <v>10</v>
      </c>
    </row>
    <row r="2147" spans="1:10" ht="26.4" x14ac:dyDescent="0.25">
      <c r="A2147" s="174" t="s">
        <v>1292</v>
      </c>
      <c r="B2147" s="176" t="s">
        <v>656</v>
      </c>
      <c r="C2147" s="174" t="s">
        <v>36</v>
      </c>
      <c r="D2147" s="174" t="s">
        <v>657</v>
      </c>
      <c r="E2147" s="162" t="s">
        <v>2109</v>
      </c>
      <c r="F2147" s="162"/>
      <c r="G2147" s="175" t="s">
        <v>77</v>
      </c>
      <c r="H2147" s="178">
        <v>1</v>
      </c>
      <c r="I2147" s="177">
        <v>35.15</v>
      </c>
      <c r="J2147" s="177">
        <v>35.15</v>
      </c>
    </row>
    <row r="2148" spans="1:10" ht="26.4" x14ac:dyDescent="0.25">
      <c r="A2148" s="180" t="s">
        <v>1294</v>
      </c>
      <c r="B2148" s="182" t="s">
        <v>1353</v>
      </c>
      <c r="C2148" s="180" t="s">
        <v>36</v>
      </c>
      <c r="D2148" s="180" t="s">
        <v>1354</v>
      </c>
      <c r="E2148" s="163" t="s">
        <v>1297</v>
      </c>
      <c r="F2148" s="163"/>
      <c r="G2148" s="181" t="s">
        <v>1298</v>
      </c>
      <c r="H2148" s="184">
        <v>0.45300000000000001</v>
      </c>
      <c r="I2148" s="183">
        <v>24.83</v>
      </c>
      <c r="J2148" s="183">
        <v>11.24</v>
      </c>
    </row>
    <row r="2149" spans="1:10" ht="26.4" x14ac:dyDescent="0.25">
      <c r="A2149" s="180" t="s">
        <v>1294</v>
      </c>
      <c r="B2149" s="182" t="s">
        <v>1355</v>
      </c>
      <c r="C2149" s="180" t="s">
        <v>36</v>
      </c>
      <c r="D2149" s="180" t="s">
        <v>1356</v>
      </c>
      <c r="E2149" s="163" t="s">
        <v>1297</v>
      </c>
      <c r="F2149" s="163"/>
      <c r="G2149" s="181" t="s">
        <v>1298</v>
      </c>
      <c r="H2149" s="184">
        <v>0.45300000000000001</v>
      </c>
      <c r="I2149" s="183">
        <v>29.46</v>
      </c>
      <c r="J2149" s="183">
        <v>13.34</v>
      </c>
    </row>
    <row r="2150" spans="1:10" x14ac:dyDescent="0.25">
      <c r="A2150" s="185" t="s">
        <v>1303</v>
      </c>
      <c r="B2150" s="187" t="s">
        <v>2210</v>
      </c>
      <c r="C2150" s="185" t="s">
        <v>36</v>
      </c>
      <c r="D2150" s="185" t="s">
        <v>2211</v>
      </c>
      <c r="E2150" s="164" t="s">
        <v>1307</v>
      </c>
      <c r="F2150" s="164"/>
      <c r="G2150" s="186" t="s">
        <v>77</v>
      </c>
      <c r="H2150" s="189">
        <v>1.0492999999999999</v>
      </c>
      <c r="I2150" s="188">
        <v>9.8800000000000008</v>
      </c>
      <c r="J2150" s="188">
        <v>10.36</v>
      </c>
    </row>
    <row r="2151" spans="1:10" x14ac:dyDescent="0.25">
      <c r="A2151" s="185" t="s">
        <v>1303</v>
      </c>
      <c r="B2151" s="187" t="s">
        <v>2103</v>
      </c>
      <c r="C2151" s="185" t="s">
        <v>36</v>
      </c>
      <c r="D2151" s="185" t="s">
        <v>2104</v>
      </c>
      <c r="E2151" s="164" t="s">
        <v>1307</v>
      </c>
      <c r="F2151" s="164"/>
      <c r="G2151" s="186" t="s">
        <v>38</v>
      </c>
      <c r="H2151" s="189">
        <v>0.1056</v>
      </c>
      <c r="I2151" s="188">
        <v>2.06</v>
      </c>
      <c r="J2151" s="188">
        <v>0.21</v>
      </c>
    </row>
    <row r="2152" spans="1:10" x14ac:dyDescent="0.25">
      <c r="A2152" s="196"/>
      <c r="B2152" s="196"/>
      <c r="C2152" s="196"/>
      <c r="D2152" s="196"/>
      <c r="E2152" s="196" t="s">
        <v>1309</v>
      </c>
      <c r="F2152" s="197">
        <v>8.7200000000000006</v>
      </c>
      <c r="G2152" s="196" t="s">
        <v>1310</v>
      </c>
      <c r="H2152" s="197">
        <v>9.94</v>
      </c>
      <c r="I2152" s="196" t="s">
        <v>1311</v>
      </c>
      <c r="J2152" s="197">
        <v>18.66</v>
      </c>
    </row>
    <row r="2153" spans="1:10" x14ac:dyDescent="0.25">
      <c r="A2153" s="196"/>
      <c r="B2153" s="196"/>
      <c r="C2153" s="196"/>
      <c r="D2153" s="196"/>
      <c r="E2153" s="196" t="s">
        <v>1312</v>
      </c>
      <c r="F2153" s="197">
        <v>7.2</v>
      </c>
      <c r="G2153" s="196"/>
      <c r="H2153" s="165" t="s">
        <v>1313</v>
      </c>
      <c r="I2153" s="165"/>
      <c r="J2153" s="197">
        <v>42.35</v>
      </c>
    </row>
    <row r="2154" spans="1:10" ht="14.4" thickBot="1" x14ac:dyDescent="0.3">
      <c r="A2154" s="191"/>
      <c r="B2154" s="191"/>
      <c r="C2154" s="191"/>
      <c r="D2154" s="191"/>
      <c r="E2154" s="191"/>
      <c r="F2154" s="191"/>
      <c r="G2154" s="191" t="s">
        <v>1314</v>
      </c>
      <c r="H2154" s="193" t="s">
        <v>2212</v>
      </c>
      <c r="I2154" s="191" t="s">
        <v>1316</v>
      </c>
      <c r="J2154" s="192">
        <v>525.14</v>
      </c>
    </row>
    <row r="2155" spans="1:10" ht="14.4" thickTop="1" x14ac:dyDescent="0.25">
      <c r="A2155" s="179"/>
      <c r="B2155" s="179"/>
      <c r="C2155" s="179"/>
      <c r="D2155" s="179"/>
      <c r="E2155" s="179"/>
      <c r="F2155" s="179"/>
      <c r="G2155" s="179"/>
      <c r="H2155" s="179"/>
      <c r="I2155" s="179"/>
      <c r="J2155" s="179"/>
    </row>
    <row r="2156" spans="1:10" x14ac:dyDescent="0.25">
      <c r="A2156" s="168" t="s">
        <v>658</v>
      </c>
      <c r="B2156" s="170" t="s">
        <v>3</v>
      </c>
      <c r="C2156" s="168" t="s">
        <v>4</v>
      </c>
      <c r="D2156" s="168" t="s">
        <v>5</v>
      </c>
      <c r="E2156" s="161" t="s">
        <v>1291</v>
      </c>
      <c r="F2156" s="161"/>
      <c r="G2156" s="169" t="s">
        <v>6</v>
      </c>
      <c r="H2156" s="170" t="s">
        <v>7</v>
      </c>
      <c r="I2156" s="170" t="s">
        <v>8</v>
      </c>
      <c r="J2156" s="170" t="s">
        <v>10</v>
      </c>
    </row>
    <row r="2157" spans="1:10" ht="39.6" x14ac:dyDescent="0.25">
      <c r="A2157" s="174" t="s">
        <v>1292</v>
      </c>
      <c r="B2157" s="176" t="s">
        <v>659</v>
      </c>
      <c r="C2157" s="174" t="s">
        <v>36</v>
      </c>
      <c r="D2157" s="174" t="s">
        <v>660</v>
      </c>
      <c r="E2157" s="162" t="s">
        <v>2109</v>
      </c>
      <c r="F2157" s="162"/>
      <c r="G2157" s="175" t="s">
        <v>38</v>
      </c>
      <c r="H2157" s="178">
        <v>1</v>
      </c>
      <c r="I2157" s="177">
        <v>21.4</v>
      </c>
      <c r="J2157" s="177">
        <v>21.4</v>
      </c>
    </row>
    <row r="2158" spans="1:10" ht="26.4" x14ac:dyDescent="0.25">
      <c r="A2158" s="180" t="s">
        <v>1294</v>
      </c>
      <c r="B2158" s="182" t="s">
        <v>1353</v>
      </c>
      <c r="C2158" s="180" t="s">
        <v>36</v>
      </c>
      <c r="D2158" s="180" t="s">
        <v>1354</v>
      </c>
      <c r="E2158" s="163" t="s">
        <v>1297</v>
      </c>
      <c r="F2158" s="163"/>
      <c r="G2158" s="181" t="s">
        <v>1298</v>
      </c>
      <c r="H2158" s="184">
        <v>0.22209999999999999</v>
      </c>
      <c r="I2158" s="183">
        <v>24.83</v>
      </c>
      <c r="J2158" s="183">
        <v>5.51</v>
      </c>
    </row>
    <row r="2159" spans="1:10" ht="26.4" x14ac:dyDescent="0.25">
      <c r="A2159" s="180" t="s">
        <v>1294</v>
      </c>
      <c r="B2159" s="182" t="s">
        <v>1355</v>
      </c>
      <c r="C2159" s="180" t="s">
        <v>36</v>
      </c>
      <c r="D2159" s="180" t="s">
        <v>1356</v>
      </c>
      <c r="E2159" s="163" t="s">
        <v>1297</v>
      </c>
      <c r="F2159" s="163"/>
      <c r="G2159" s="181" t="s">
        <v>1298</v>
      </c>
      <c r="H2159" s="184">
        <v>0.22209999999999999</v>
      </c>
      <c r="I2159" s="183">
        <v>29.46</v>
      </c>
      <c r="J2159" s="183">
        <v>6.54</v>
      </c>
    </row>
    <row r="2160" spans="1:10" x14ac:dyDescent="0.25">
      <c r="A2160" s="185" t="s">
        <v>1303</v>
      </c>
      <c r="B2160" s="187" t="s">
        <v>2105</v>
      </c>
      <c r="C2160" s="185" t="s">
        <v>36</v>
      </c>
      <c r="D2160" s="185" t="s">
        <v>2106</v>
      </c>
      <c r="E2160" s="164" t="s">
        <v>1307</v>
      </c>
      <c r="F2160" s="164"/>
      <c r="G2160" s="186" t="s">
        <v>38</v>
      </c>
      <c r="H2160" s="189">
        <v>1.24E-2</v>
      </c>
      <c r="I2160" s="188">
        <v>65.78</v>
      </c>
      <c r="J2160" s="188">
        <v>0.81</v>
      </c>
    </row>
    <row r="2161" spans="1:10" x14ac:dyDescent="0.25">
      <c r="A2161" s="185" t="s">
        <v>1303</v>
      </c>
      <c r="B2161" s="187" t="s">
        <v>2103</v>
      </c>
      <c r="C2161" s="185" t="s">
        <v>36</v>
      </c>
      <c r="D2161" s="185" t="s">
        <v>2104</v>
      </c>
      <c r="E2161" s="164" t="s">
        <v>1307</v>
      </c>
      <c r="F2161" s="164"/>
      <c r="G2161" s="186" t="s">
        <v>38</v>
      </c>
      <c r="H2161" s="189">
        <v>5.7200000000000001E-2</v>
      </c>
      <c r="I2161" s="188">
        <v>2.06</v>
      </c>
      <c r="J2161" s="188">
        <v>0.11</v>
      </c>
    </row>
    <row r="2162" spans="1:10" ht="26.4" x14ac:dyDescent="0.25">
      <c r="A2162" s="185" t="s">
        <v>1303</v>
      </c>
      <c r="B2162" s="187" t="s">
        <v>2213</v>
      </c>
      <c r="C2162" s="185" t="s">
        <v>36</v>
      </c>
      <c r="D2162" s="185" t="s">
        <v>2214</v>
      </c>
      <c r="E2162" s="164" t="s">
        <v>1307</v>
      </c>
      <c r="F2162" s="164"/>
      <c r="G2162" s="186" t="s">
        <v>38</v>
      </c>
      <c r="H2162" s="189">
        <v>1</v>
      </c>
      <c r="I2162" s="188">
        <v>7.37</v>
      </c>
      <c r="J2162" s="188">
        <v>7.37</v>
      </c>
    </row>
    <row r="2163" spans="1:10" ht="26.4" x14ac:dyDescent="0.25">
      <c r="A2163" s="185" t="s">
        <v>1303</v>
      </c>
      <c r="B2163" s="187" t="s">
        <v>2099</v>
      </c>
      <c r="C2163" s="185" t="s">
        <v>36</v>
      </c>
      <c r="D2163" s="185" t="s">
        <v>2100</v>
      </c>
      <c r="E2163" s="164" t="s">
        <v>1307</v>
      </c>
      <c r="F2163" s="164"/>
      <c r="G2163" s="186" t="s">
        <v>38</v>
      </c>
      <c r="H2163" s="189">
        <v>1.43E-2</v>
      </c>
      <c r="I2163" s="188">
        <v>74.53</v>
      </c>
      <c r="J2163" s="188">
        <v>1.06</v>
      </c>
    </row>
    <row r="2164" spans="1:10" x14ac:dyDescent="0.25">
      <c r="A2164" s="196"/>
      <c r="B2164" s="196"/>
      <c r="C2164" s="196"/>
      <c r="D2164" s="196"/>
      <c r="E2164" s="196" t="s">
        <v>1309</v>
      </c>
      <c r="F2164" s="197">
        <v>4.2699999999999996</v>
      </c>
      <c r="G2164" s="196" t="s">
        <v>1310</v>
      </c>
      <c r="H2164" s="197">
        <v>4.88</v>
      </c>
      <c r="I2164" s="196" t="s">
        <v>1311</v>
      </c>
      <c r="J2164" s="197">
        <v>9.15</v>
      </c>
    </row>
    <row r="2165" spans="1:10" x14ac:dyDescent="0.25">
      <c r="A2165" s="196"/>
      <c r="B2165" s="196"/>
      <c r="C2165" s="196"/>
      <c r="D2165" s="196"/>
      <c r="E2165" s="196" t="s">
        <v>1312</v>
      </c>
      <c r="F2165" s="197">
        <v>4.38</v>
      </c>
      <c r="G2165" s="196"/>
      <c r="H2165" s="165" t="s">
        <v>1313</v>
      </c>
      <c r="I2165" s="165"/>
      <c r="J2165" s="197">
        <v>25.78</v>
      </c>
    </row>
    <row r="2166" spans="1:10" ht="14.4" thickBot="1" x14ac:dyDescent="0.3">
      <c r="A2166" s="191"/>
      <c r="B2166" s="191"/>
      <c r="C2166" s="191"/>
      <c r="D2166" s="191"/>
      <c r="E2166" s="191"/>
      <c r="F2166" s="191"/>
      <c r="G2166" s="191" t="s">
        <v>1314</v>
      </c>
      <c r="H2166" s="193" t="s">
        <v>1375</v>
      </c>
      <c r="I2166" s="191" t="s">
        <v>1316</v>
      </c>
      <c r="J2166" s="192">
        <v>25.78</v>
      </c>
    </row>
    <row r="2167" spans="1:10" ht="14.4" thickTop="1" x14ac:dyDescent="0.25">
      <c r="A2167" s="179"/>
      <c r="B2167" s="179"/>
      <c r="C2167" s="179"/>
      <c r="D2167" s="179"/>
      <c r="E2167" s="179"/>
      <c r="F2167" s="179"/>
      <c r="G2167" s="179"/>
      <c r="H2167" s="179"/>
      <c r="I2167" s="179"/>
      <c r="J2167" s="179"/>
    </row>
    <row r="2168" spans="1:10" x14ac:dyDescent="0.25">
      <c r="A2168" s="168" t="s">
        <v>661</v>
      </c>
      <c r="B2168" s="170" t="s">
        <v>3</v>
      </c>
      <c r="C2168" s="168" t="s">
        <v>4</v>
      </c>
      <c r="D2168" s="168" t="s">
        <v>5</v>
      </c>
      <c r="E2168" s="161" t="s">
        <v>1291</v>
      </c>
      <c r="F2168" s="161"/>
      <c r="G2168" s="169" t="s">
        <v>6</v>
      </c>
      <c r="H2168" s="170" t="s">
        <v>7</v>
      </c>
      <c r="I2168" s="170" t="s">
        <v>8</v>
      </c>
      <c r="J2168" s="170" t="s">
        <v>10</v>
      </c>
    </row>
    <row r="2169" spans="1:10" x14ac:dyDescent="0.25">
      <c r="A2169" s="174" t="s">
        <v>1292</v>
      </c>
      <c r="B2169" s="176" t="s">
        <v>662</v>
      </c>
      <c r="C2169" s="174" t="s">
        <v>20</v>
      </c>
      <c r="D2169" s="174" t="s">
        <v>663</v>
      </c>
      <c r="E2169" s="162" t="s">
        <v>1293</v>
      </c>
      <c r="F2169" s="162"/>
      <c r="G2169" s="175" t="s">
        <v>38</v>
      </c>
      <c r="H2169" s="178">
        <v>1</v>
      </c>
      <c r="I2169" s="177">
        <v>4887.57</v>
      </c>
      <c r="J2169" s="177">
        <v>4887.57</v>
      </c>
    </row>
    <row r="2170" spans="1:10" ht="26.4" x14ac:dyDescent="0.25">
      <c r="A2170" s="180" t="s">
        <v>1294</v>
      </c>
      <c r="B2170" s="182" t="s">
        <v>1353</v>
      </c>
      <c r="C2170" s="180" t="s">
        <v>36</v>
      </c>
      <c r="D2170" s="180" t="s">
        <v>1354</v>
      </c>
      <c r="E2170" s="163" t="s">
        <v>1297</v>
      </c>
      <c r="F2170" s="163"/>
      <c r="G2170" s="181" t="s">
        <v>1298</v>
      </c>
      <c r="H2170" s="184">
        <v>5.26</v>
      </c>
      <c r="I2170" s="183">
        <v>24.83</v>
      </c>
      <c r="J2170" s="183">
        <v>130.6</v>
      </c>
    </row>
    <row r="2171" spans="1:10" ht="26.4" x14ac:dyDescent="0.25">
      <c r="A2171" s="180" t="s">
        <v>1294</v>
      </c>
      <c r="B2171" s="182" t="s">
        <v>1355</v>
      </c>
      <c r="C2171" s="180" t="s">
        <v>36</v>
      </c>
      <c r="D2171" s="180" t="s">
        <v>1356</v>
      </c>
      <c r="E2171" s="163" t="s">
        <v>1297</v>
      </c>
      <c r="F2171" s="163"/>
      <c r="G2171" s="181" t="s">
        <v>1298</v>
      </c>
      <c r="H2171" s="184">
        <v>3.5059999999999998</v>
      </c>
      <c r="I2171" s="183">
        <v>29.46</v>
      </c>
      <c r="J2171" s="183">
        <v>103.28</v>
      </c>
    </row>
    <row r="2172" spans="1:10" x14ac:dyDescent="0.25">
      <c r="A2172" s="185" t="s">
        <v>1303</v>
      </c>
      <c r="B2172" s="187" t="s">
        <v>2215</v>
      </c>
      <c r="C2172" s="185" t="s">
        <v>20</v>
      </c>
      <c r="D2172" s="185" t="s">
        <v>663</v>
      </c>
      <c r="E2172" s="164" t="s">
        <v>1307</v>
      </c>
      <c r="F2172" s="164"/>
      <c r="G2172" s="186" t="s">
        <v>38</v>
      </c>
      <c r="H2172" s="189">
        <v>1</v>
      </c>
      <c r="I2172" s="188">
        <v>4653.6899999999996</v>
      </c>
      <c r="J2172" s="188">
        <v>4653.6899999999996</v>
      </c>
    </row>
    <row r="2173" spans="1:10" x14ac:dyDescent="0.25">
      <c r="A2173" s="196"/>
      <c r="B2173" s="196"/>
      <c r="C2173" s="196"/>
      <c r="D2173" s="196"/>
      <c r="E2173" s="196" t="s">
        <v>1309</v>
      </c>
      <c r="F2173" s="197">
        <v>82.6</v>
      </c>
      <c r="G2173" s="196" t="s">
        <v>1310</v>
      </c>
      <c r="H2173" s="197">
        <v>94.04</v>
      </c>
      <c r="I2173" s="196" t="s">
        <v>1311</v>
      </c>
      <c r="J2173" s="197">
        <v>176.64</v>
      </c>
    </row>
    <row r="2174" spans="1:10" x14ac:dyDescent="0.25">
      <c r="A2174" s="196"/>
      <c r="B2174" s="196"/>
      <c r="C2174" s="196"/>
      <c r="D2174" s="196"/>
      <c r="E2174" s="196" t="s">
        <v>1312</v>
      </c>
      <c r="F2174" s="197">
        <v>1001.95</v>
      </c>
      <c r="G2174" s="196"/>
      <c r="H2174" s="165" t="s">
        <v>1313</v>
      </c>
      <c r="I2174" s="165"/>
      <c r="J2174" s="197">
        <v>5889.52</v>
      </c>
    </row>
    <row r="2175" spans="1:10" ht="14.4" thickBot="1" x14ac:dyDescent="0.3">
      <c r="A2175" s="191"/>
      <c r="B2175" s="191"/>
      <c r="C2175" s="191"/>
      <c r="D2175" s="191"/>
      <c r="E2175" s="191"/>
      <c r="F2175" s="191"/>
      <c r="G2175" s="191" t="s">
        <v>1314</v>
      </c>
      <c r="H2175" s="193" t="s">
        <v>1375</v>
      </c>
      <c r="I2175" s="191" t="s">
        <v>1316</v>
      </c>
      <c r="J2175" s="192">
        <v>5889.52</v>
      </c>
    </row>
    <row r="2176" spans="1:10" ht="14.4" thickTop="1" x14ac:dyDescent="0.25">
      <c r="A2176" s="179"/>
      <c r="B2176" s="179"/>
      <c r="C2176" s="179"/>
      <c r="D2176" s="179"/>
      <c r="E2176" s="179"/>
      <c r="F2176" s="179"/>
      <c r="G2176" s="179"/>
      <c r="H2176" s="179"/>
      <c r="I2176" s="179"/>
      <c r="J2176" s="179"/>
    </row>
    <row r="2177" spans="1:10" x14ac:dyDescent="0.25">
      <c r="A2177" s="168" t="s">
        <v>664</v>
      </c>
      <c r="B2177" s="170" t="s">
        <v>3</v>
      </c>
      <c r="C2177" s="168" t="s">
        <v>4</v>
      </c>
      <c r="D2177" s="168" t="s">
        <v>5</v>
      </c>
      <c r="E2177" s="161" t="s">
        <v>1291</v>
      </c>
      <c r="F2177" s="161"/>
      <c r="G2177" s="169" t="s">
        <v>6</v>
      </c>
      <c r="H2177" s="170" t="s">
        <v>7</v>
      </c>
      <c r="I2177" s="170" t="s">
        <v>8</v>
      </c>
      <c r="J2177" s="170" t="s">
        <v>10</v>
      </c>
    </row>
    <row r="2178" spans="1:10" ht="39.6" x14ac:dyDescent="0.25">
      <c r="A2178" s="174" t="s">
        <v>1292</v>
      </c>
      <c r="B2178" s="176" t="s">
        <v>665</v>
      </c>
      <c r="C2178" s="174" t="s">
        <v>20</v>
      </c>
      <c r="D2178" s="174" t="s">
        <v>666</v>
      </c>
      <c r="E2178" s="162" t="s">
        <v>1293</v>
      </c>
      <c r="F2178" s="162"/>
      <c r="G2178" s="175" t="s">
        <v>667</v>
      </c>
      <c r="H2178" s="178">
        <v>1</v>
      </c>
      <c r="I2178" s="177">
        <v>7092.24</v>
      </c>
      <c r="J2178" s="177">
        <v>7092.24</v>
      </c>
    </row>
    <row r="2179" spans="1:10" ht="26.4" x14ac:dyDescent="0.25">
      <c r="A2179" s="180" t="s">
        <v>1294</v>
      </c>
      <c r="B2179" s="182" t="s">
        <v>1353</v>
      </c>
      <c r="C2179" s="180" t="s">
        <v>36</v>
      </c>
      <c r="D2179" s="180" t="s">
        <v>1354</v>
      </c>
      <c r="E2179" s="163" t="s">
        <v>1297</v>
      </c>
      <c r="F2179" s="163"/>
      <c r="G2179" s="181" t="s">
        <v>1298</v>
      </c>
      <c r="H2179" s="184">
        <v>2.5</v>
      </c>
      <c r="I2179" s="183">
        <v>24.83</v>
      </c>
      <c r="J2179" s="183">
        <v>62.07</v>
      </c>
    </row>
    <row r="2180" spans="1:10" ht="26.4" x14ac:dyDescent="0.25">
      <c r="A2180" s="180" t="s">
        <v>1294</v>
      </c>
      <c r="B2180" s="182" t="s">
        <v>1355</v>
      </c>
      <c r="C2180" s="180" t="s">
        <v>36</v>
      </c>
      <c r="D2180" s="180" t="s">
        <v>1356</v>
      </c>
      <c r="E2180" s="163" t="s">
        <v>1297</v>
      </c>
      <c r="F2180" s="163"/>
      <c r="G2180" s="181" t="s">
        <v>1298</v>
      </c>
      <c r="H2180" s="184">
        <v>1</v>
      </c>
      <c r="I2180" s="183">
        <v>29.46</v>
      </c>
      <c r="J2180" s="183">
        <v>29.46</v>
      </c>
    </row>
    <row r="2181" spans="1:10" ht="39.6" x14ac:dyDescent="0.25">
      <c r="A2181" s="185" t="s">
        <v>1303</v>
      </c>
      <c r="B2181" s="187" t="s">
        <v>2216</v>
      </c>
      <c r="C2181" s="185" t="s">
        <v>1305</v>
      </c>
      <c r="D2181" s="185" t="s">
        <v>2217</v>
      </c>
      <c r="E2181" s="164" t="s">
        <v>1307</v>
      </c>
      <c r="F2181" s="164"/>
      <c r="G2181" s="186" t="s">
        <v>38</v>
      </c>
      <c r="H2181" s="189">
        <v>1</v>
      </c>
      <c r="I2181" s="188">
        <v>7000.71</v>
      </c>
      <c r="J2181" s="188">
        <v>7000.71</v>
      </c>
    </row>
    <row r="2182" spans="1:10" x14ac:dyDescent="0.25">
      <c r="A2182" s="196"/>
      <c r="B2182" s="196"/>
      <c r="C2182" s="196"/>
      <c r="D2182" s="196"/>
      <c r="E2182" s="196" t="s">
        <v>1309</v>
      </c>
      <c r="F2182" s="197">
        <v>32.11</v>
      </c>
      <c r="G2182" s="196" t="s">
        <v>1310</v>
      </c>
      <c r="H2182" s="197">
        <v>36.57</v>
      </c>
      <c r="I2182" s="196" t="s">
        <v>1311</v>
      </c>
      <c r="J2182" s="197">
        <v>68.680000000000007</v>
      </c>
    </row>
    <row r="2183" spans="1:10" x14ac:dyDescent="0.25">
      <c r="A2183" s="196"/>
      <c r="B2183" s="196"/>
      <c r="C2183" s="196"/>
      <c r="D2183" s="196"/>
      <c r="E2183" s="196" t="s">
        <v>1312</v>
      </c>
      <c r="F2183" s="197">
        <v>1453.9</v>
      </c>
      <c r="G2183" s="196"/>
      <c r="H2183" s="165" t="s">
        <v>1313</v>
      </c>
      <c r="I2183" s="165"/>
      <c r="J2183" s="197">
        <v>8546.14</v>
      </c>
    </row>
    <row r="2184" spans="1:10" ht="14.4" thickBot="1" x14ac:dyDescent="0.3">
      <c r="A2184" s="191"/>
      <c r="B2184" s="191"/>
      <c r="C2184" s="191"/>
      <c r="D2184" s="191"/>
      <c r="E2184" s="191"/>
      <c r="F2184" s="191"/>
      <c r="G2184" s="191" t="s">
        <v>1314</v>
      </c>
      <c r="H2184" s="193" t="s">
        <v>1375</v>
      </c>
      <c r="I2184" s="191" t="s">
        <v>1316</v>
      </c>
      <c r="J2184" s="192">
        <v>8546.14</v>
      </c>
    </row>
    <row r="2185" spans="1:10" ht="14.4" thickTop="1" x14ac:dyDescent="0.25">
      <c r="A2185" s="179"/>
      <c r="B2185" s="179"/>
      <c r="C2185" s="179"/>
      <c r="D2185" s="179"/>
      <c r="E2185" s="179"/>
      <c r="F2185" s="179"/>
      <c r="G2185" s="179"/>
      <c r="H2185" s="179"/>
      <c r="I2185" s="179"/>
      <c r="J2185" s="179"/>
    </row>
    <row r="2186" spans="1:10" x14ac:dyDescent="0.25">
      <c r="A2186" s="171" t="s">
        <v>668</v>
      </c>
      <c r="B2186" s="171"/>
      <c r="C2186" s="171"/>
      <c r="D2186" s="171" t="s">
        <v>669</v>
      </c>
      <c r="E2186" s="171"/>
      <c r="F2186" s="160"/>
      <c r="G2186" s="160"/>
      <c r="H2186" s="172"/>
      <c r="I2186" s="171"/>
      <c r="J2186" s="173">
        <v>57621.01</v>
      </c>
    </row>
    <row r="2187" spans="1:10" x14ac:dyDescent="0.25">
      <c r="A2187" s="168" t="s">
        <v>670</v>
      </c>
      <c r="B2187" s="170" t="s">
        <v>3</v>
      </c>
      <c r="C2187" s="168" t="s">
        <v>4</v>
      </c>
      <c r="D2187" s="168" t="s">
        <v>5</v>
      </c>
      <c r="E2187" s="161" t="s">
        <v>1291</v>
      </c>
      <c r="F2187" s="161"/>
      <c r="G2187" s="169" t="s">
        <v>6</v>
      </c>
      <c r="H2187" s="170" t="s">
        <v>7</v>
      </c>
      <c r="I2187" s="170" t="s">
        <v>8</v>
      </c>
      <c r="J2187" s="170" t="s">
        <v>10</v>
      </c>
    </row>
    <row r="2188" spans="1:10" ht="39.6" x14ac:dyDescent="0.25">
      <c r="A2188" s="174" t="s">
        <v>1292</v>
      </c>
      <c r="B2188" s="176" t="s">
        <v>671</v>
      </c>
      <c r="C2188" s="174" t="s">
        <v>36</v>
      </c>
      <c r="D2188" s="174" t="s">
        <v>672</v>
      </c>
      <c r="E2188" s="162" t="s">
        <v>2218</v>
      </c>
      <c r="F2188" s="162"/>
      <c r="G2188" s="175" t="s">
        <v>38</v>
      </c>
      <c r="H2188" s="178">
        <v>1</v>
      </c>
      <c r="I2188" s="177">
        <v>567.89</v>
      </c>
      <c r="J2188" s="177">
        <v>567.89</v>
      </c>
    </row>
    <row r="2189" spans="1:10" ht="52.8" x14ac:dyDescent="0.25">
      <c r="A2189" s="180" t="s">
        <v>1294</v>
      </c>
      <c r="B2189" s="182" t="s">
        <v>1501</v>
      </c>
      <c r="C2189" s="180" t="s">
        <v>36</v>
      </c>
      <c r="D2189" s="180" t="s">
        <v>1502</v>
      </c>
      <c r="E2189" s="163" t="s">
        <v>1443</v>
      </c>
      <c r="F2189" s="163"/>
      <c r="G2189" s="181" t="s">
        <v>1447</v>
      </c>
      <c r="H2189" s="184">
        <v>8.6999999999999994E-3</v>
      </c>
      <c r="I2189" s="183">
        <v>146.41</v>
      </c>
      <c r="J2189" s="183">
        <v>1.27</v>
      </c>
    </row>
    <row r="2190" spans="1:10" ht="26.4" x14ac:dyDescent="0.25">
      <c r="A2190" s="180" t="s">
        <v>1294</v>
      </c>
      <c r="B2190" s="182" t="s">
        <v>1301</v>
      </c>
      <c r="C2190" s="180" t="s">
        <v>36</v>
      </c>
      <c r="D2190" s="180" t="s">
        <v>1302</v>
      </c>
      <c r="E2190" s="163" t="s">
        <v>1297</v>
      </c>
      <c r="F2190" s="163"/>
      <c r="G2190" s="181" t="s">
        <v>1298</v>
      </c>
      <c r="H2190" s="184">
        <v>4.0027999999999997</v>
      </c>
      <c r="I2190" s="183">
        <v>24.25</v>
      </c>
      <c r="J2190" s="183">
        <v>97.06</v>
      </c>
    </row>
    <row r="2191" spans="1:10" ht="26.4" x14ac:dyDescent="0.25">
      <c r="A2191" s="180" t="s">
        <v>1294</v>
      </c>
      <c r="B2191" s="182" t="s">
        <v>1510</v>
      </c>
      <c r="C2191" s="180" t="s">
        <v>36</v>
      </c>
      <c r="D2191" s="180" t="s">
        <v>1511</v>
      </c>
      <c r="E2191" s="163" t="s">
        <v>1297</v>
      </c>
      <c r="F2191" s="163"/>
      <c r="G2191" s="181" t="s">
        <v>1298</v>
      </c>
      <c r="H2191" s="184">
        <v>5.0944000000000003</v>
      </c>
      <c r="I2191" s="183">
        <v>29.98</v>
      </c>
      <c r="J2191" s="183">
        <v>152.72999999999999</v>
      </c>
    </row>
    <row r="2192" spans="1:10" ht="52.8" x14ac:dyDescent="0.25">
      <c r="A2192" s="180" t="s">
        <v>1294</v>
      </c>
      <c r="B2192" s="182" t="s">
        <v>1499</v>
      </c>
      <c r="C2192" s="180" t="s">
        <v>36</v>
      </c>
      <c r="D2192" s="180" t="s">
        <v>1500</v>
      </c>
      <c r="E2192" s="163" t="s">
        <v>1443</v>
      </c>
      <c r="F2192" s="163"/>
      <c r="G2192" s="181" t="s">
        <v>1444</v>
      </c>
      <c r="H2192" s="184">
        <v>1.78E-2</v>
      </c>
      <c r="I2192" s="183">
        <v>61.65</v>
      </c>
      <c r="J2192" s="183">
        <v>1.0900000000000001</v>
      </c>
    </row>
    <row r="2193" spans="1:10" ht="39.6" x14ac:dyDescent="0.25">
      <c r="A2193" s="180" t="s">
        <v>1294</v>
      </c>
      <c r="B2193" s="182" t="s">
        <v>2219</v>
      </c>
      <c r="C2193" s="180" t="s">
        <v>36</v>
      </c>
      <c r="D2193" s="180" t="s">
        <v>2220</v>
      </c>
      <c r="E2193" s="163" t="s">
        <v>2221</v>
      </c>
      <c r="F2193" s="163"/>
      <c r="G2193" s="181" t="s">
        <v>26</v>
      </c>
      <c r="H2193" s="184">
        <v>0.81</v>
      </c>
      <c r="I2193" s="183">
        <v>8.19</v>
      </c>
      <c r="J2193" s="183">
        <v>6.63</v>
      </c>
    </row>
    <row r="2194" spans="1:10" ht="39.6" x14ac:dyDescent="0.25">
      <c r="A2194" s="180" t="s">
        <v>1294</v>
      </c>
      <c r="B2194" s="182" t="s">
        <v>2222</v>
      </c>
      <c r="C2194" s="180" t="s">
        <v>36</v>
      </c>
      <c r="D2194" s="180" t="s">
        <v>2223</v>
      </c>
      <c r="E2194" s="163" t="s">
        <v>1450</v>
      </c>
      <c r="F2194" s="163"/>
      <c r="G2194" s="181" t="s">
        <v>51</v>
      </c>
      <c r="H2194" s="184">
        <v>7.4399999999999994E-2</v>
      </c>
      <c r="I2194" s="183">
        <v>540.76</v>
      </c>
      <c r="J2194" s="183">
        <v>40.229999999999997</v>
      </c>
    </row>
    <row r="2195" spans="1:10" ht="26.4" x14ac:dyDescent="0.25">
      <c r="A2195" s="180" t="s">
        <v>1294</v>
      </c>
      <c r="B2195" s="182" t="s">
        <v>2224</v>
      </c>
      <c r="C2195" s="180" t="s">
        <v>36</v>
      </c>
      <c r="D2195" s="180" t="s">
        <v>2225</v>
      </c>
      <c r="E2195" s="163" t="s">
        <v>2226</v>
      </c>
      <c r="F2195" s="163"/>
      <c r="G2195" s="181" t="s">
        <v>51</v>
      </c>
      <c r="H2195" s="184">
        <v>4.48E-2</v>
      </c>
      <c r="I2195" s="183">
        <v>2599.92</v>
      </c>
      <c r="J2195" s="183">
        <v>116.47</v>
      </c>
    </row>
    <row r="2196" spans="1:10" ht="39.6" x14ac:dyDescent="0.25">
      <c r="A2196" s="180" t="s">
        <v>1294</v>
      </c>
      <c r="B2196" s="182" t="s">
        <v>2227</v>
      </c>
      <c r="C2196" s="180" t="s">
        <v>36</v>
      </c>
      <c r="D2196" s="180" t="s">
        <v>2228</v>
      </c>
      <c r="E2196" s="163" t="s">
        <v>1384</v>
      </c>
      <c r="F2196" s="163"/>
      <c r="G2196" s="181" t="s">
        <v>51</v>
      </c>
      <c r="H2196" s="184">
        <v>1.4800000000000001E-2</v>
      </c>
      <c r="I2196" s="183">
        <v>559.61</v>
      </c>
      <c r="J2196" s="183">
        <v>8.2799999999999994</v>
      </c>
    </row>
    <row r="2197" spans="1:10" ht="26.4" x14ac:dyDescent="0.25">
      <c r="A2197" s="180" t="s">
        <v>1294</v>
      </c>
      <c r="B2197" s="182" t="s">
        <v>2229</v>
      </c>
      <c r="C2197" s="180" t="s">
        <v>36</v>
      </c>
      <c r="D2197" s="180" t="s">
        <v>2230</v>
      </c>
      <c r="E2197" s="163" t="s">
        <v>1384</v>
      </c>
      <c r="F2197" s="163"/>
      <c r="G2197" s="181" t="s">
        <v>51</v>
      </c>
      <c r="H2197" s="184">
        <v>0.11559999999999999</v>
      </c>
      <c r="I2197" s="183">
        <v>656.96</v>
      </c>
      <c r="J2197" s="183">
        <v>75.94</v>
      </c>
    </row>
    <row r="2198" spans="1:10" ht="26.4" x14ac:dyDescent="0.25">
      <c r="A2198" s="185" t="s">
        <v>1303</v>
      </c>
      <c r="B2198" s="187" t="s">
        <v>1337</v>
      </c>
      <c r="C2198" s="185" t="s">
        <v>36</v>
      </c>
      <c r="D2198" s="185" t="s">
        <v>1338</v>
      </c>
      <c r="E2198" s="164" t="s">
        <v>1307</v>
      </c>
      <c r="F2198" s="164"/>
      <c r="G2198" s="186" t="s">
        <v>77</v>
      </c>
      <c r="H2198" s="189">
        <v>0.11840000000000001</v>
      </c>
      <c r="I2198" s="188">
        <v>10.96</v>
      </c>
      <c r="J2198" s="188">
        <v>1.29</v>
      </c>
    </row>
    <row r="2199" spans="1:10" ht="26.4" x14ac:dyDescent="0.25">
      <c r="A2199" s="185" t="s">
        <v>1303</v>
      </c>
      <c r="B2199" s="187" t="s">
        <v>1526</v>
      </c>
      <c r="C2199" s="185" t="s">
        <v>36</v>
      </c>
      <c r="D2199" s="185" t="s">
        <v>1527</v>
      </c>
      <c r="E2199" s="164" t="s">
        <v>1307</v>
      </c>
      <c r="F2199" s="164"/>
      <c r="G2199" s="186" t="s">
        <v>77</v>
      </c>
      <c r="H2199" s="189">
        <v>0.14080000000000001</v>
      </c>
      <c r="I2199" s="188">
        <v>3.83</v>
      </c>
      <c r="J2199" s="188">
        <v>0.53</v>
      </c>
    </row>
    <row r="2200" spans="1:10" ht="26.4" x14ac:dyDescent="0.25">
      <c r="A2200" s="185" t="s">
        <v>1303</v>
      </c>
      <c r="B2200" s="187" t="s">
        <v>1522</v>
      </c>
      <c r="C2200" s="185" t="s">
        <v>36</v>
      </c>
      <c r="D2200" s="185" t="s">
        <v>1523</v>
      </c>
      <c r="E2200" s="164" t="s">
        <v>1307</v>
      </c>
      <c r="F2200" s="164"/>
      <c r="G2200" s="186" t="s">
        <v>1496</v>
      </c>
      <c r="H2200" s="189">
        <v>5.4000000000000003E-3</v>
      </c>
      <c r="I2200" s="188">
        <v>7.59</v>
      </c>
      <c r="J2200" s="188">
        <v>0.04</v>
      </c>
    </row>
    <row r="2201" spans="1:10" x14ac:dyDescent="0.25">
      <c r="A2201" s="185" t="s">
        <v>1303</v>
      </c>
      <c r="B2201" s="187" t="s">
        <v>1428</v>
      </c>
      <c r="C2201" s="185" t="s">
        <v>36</v>
      </c>
      <c r="D2201" s="185" t="s">
        <v>1429</v>
      </c>
      <c r="E2201" s="164" t="s">
        <v>1307</v>
      </c>
      <c r="F2201" s="164"/>
      <c r="G2201" s="186" t="s">
        <v>93</v>
      </c>
      <c r="H2201" s="189">
        <v>1.2500000000000001E-2</v>
      </c>
      <c r="I2201" s="188">
        <v>16.55</v>
      </c>
      <c r="J2201" s="188">
        <v>0.2</v>
      </c>
    </row>
    <row r="2202" spans="1:10" ht="39.6" x14ac:dyDescent="0.25">
      <c r="A2202" s="185" t="s">
        <v>1303</v>
      </c>
      <c r="B2202" s="187" t="s">
        <v>1612</v>
      </c>
      <c r="C2202" s="185" t="s">
        <v>36</v>
      </c>
      <c r="D2202" s="185" t="s">
        <v>1613</v>
      </c>
      <c r="E2202" s="164" t="s">
        <v>1307</v>
      </c>
      <c r="F2202" s="164"/>
      <c r="G2202" s="186" t="s">
        <v>77</v>
      </c>
      <c r="H2202" s="189">
        <v>0.44159999999999999</v>
      </c>
      <c r="I2202" s="188">
        <v>21.41</v>
      </c>
      <c r="J2202" s="188">
        <v>9.4499999999999993</v>
      </c>
    </row>
    <row r="2203" spans="1:10" x14ac:dyDescent="0.25">
      <c r="A2203" s="185" t="s">
        <v>1303</v>
      </c>
      <c r="B2203" s="187" t="s">
        <v>2231</v>
      </c>
      <c r="C2203" s="185" t="s">
        <v>36</v>
      </c>
      <c r="D2203" s="185" t="s">
        <v>2232</v>
      </c>
      <c r="E2203" s="164" t="s">
        <v>1307</v>
      </c>
      <c r="F2203" s="164"/>
      <c r="G2203" s="186" t="s">
        <v>38</v>
      </c>
      <c r="H2203" s="189">
        <v>131.81880000000001</v>
      </c>
      <c r="I2203" s="188">
        <v>0.43</v>
      </c>
      <c r="J2203" s="188">
        <v>56.68</v>
      </c>
    </row>
    <row r="2204" spans="1:10" x14ac:dyDescent="0.25">
      <c r="A2204" s="196"/>
      <c r="B2204" s="196"/>
      <c r="C2204" s="196"/>
      <c r="D2204" s="196"/>
      <c r="E2204" s="196" t="s">
        <v>1309</v>
      </c>
      <c r="F2204" s="197">
        <v>121.08</v>
      </c>
      <c r="G2204" s="196" t="s">
        <v>1310</v>
      </c>
      <c r="H2204" s="197">
        <v>137.84</v>
      </c>
      <c r="I2204" s="196" t="s">
        <v>1311</v>
      </c>
      <c r="J2204" s="197">
        <v>258.92</v>
      </c>
    </row>
    <row r="2205" spans="1:10" x14ac:dyDescent="0.25">
      <c r="A2205" s="196"/>
      <c r="B2205" s="196"/>
      <c r="C2205" s="196"/>
      <c r="D2205" s="196"/>
      <c r="E2205" s="196" t="s">
        <v>1312</v>
      </c>
      <c r="F2205" s="197">
        <v>116.41</v>
      </c>
      <c r="G2205" s="196"/>
      <c r="H2205" s="165" t="s">
        <v>1313</v>
      </c>
      <c r="I2205" s="165"/>
      <c r="J2205" s="197">
        <v>684.3</v>
      </c>
    </row>
    <row r="2206" spans="1:10" ht="14.4" thickBot="1" x14ac:dyDescent="0.3">
      <c r="A2206" s="191"/>
      <c r="B2206" s="191"/>
      <c r="C2206" s="191"/>
      <c r="D2206" s="191"/>
      <c r="E2206" s="191"/>
      <c r="F2206" s="191"/>
      <c r="G2206" s="191" t="s">
        <v>1314</v>
      </c>
      <c r="H2206" s="193" t="s">
        <v>1986</v>
      </c>
      <c r="I2206" s="191" t="s">
        <v>1316</v>
      </c>
      <c r="J2206" s="192">
        <v>4790.1000000000004</v>
      </c>
    </row>
    <row r="2207" spans="1:10" ht="14.4" thickTop="1" x14ac:dyDescent="0.25">
      <c r="A2207" s="179"/>
      <c r="B2207" s="179"/>
      <c r="C2207" s="179"/>
      <c r="D2207" s="179"/>
      <c r="E2207" s="179"/>
      <c r="F2207" s="179"/>
      <c r="G2207" s="179"/>
      <c r="H2207" s="179"/>
      <c r="I2207" s="179"/>
      <c r="J2207" s="179"/>
    </row>
    <row r="2208" spans="1:10" x14ac:dyDescent="0.25">
      <c r="A2208" s="168" t="s">
        <v>673</v>
      </c>
      <c r="B2208" s="170" t="s">
        <v>3</v>
      </c>
      <c r="C2208" s="168" t="s">
        <v>4</v>
      </c>
      <c r="D2208" s="168" t="s">
        <v>5</v>
      </c>
      <c r="E2208" s="161" t="s">
        <v>1291</v>
      </c>
      <c r="F2208" s="161"/>
      <c r="G2208" s="169" t="s">
        <v>6</v>
      </c>
      <c r="H2208" s="170" t="s">
        <v>7</v>
      </c>
      <c r="I2208" s="170" t="s">
        <v>8</v>
      </c>
      <c r="J2208" s="170" t="s">
        <v>10</v>
      </c>
    </row>
    <row r="2209" spans="1:10" ht="39.6" x14ac:dyDescent="0.25">
      <c r="A2209" s="174" t="s">
        <v>1292</v>
      </c>
      <c r="B2209" s="176" t="s">
        <v>674</v>
      </c>
      <c r="C2209" s="174" t="s">
        <v>36</v>
      </c>
      <c r="D2209" s="174" t="s">
        <v>675</v>
      </c>
      <c r="E2209" s="162" t="s">
        <v>2233</v>
      </c>
      <c r="F2209" s="162"/>
      <c r="G2209" s="175" t="s">
        <v>38</v>
      </c>
      <c r="H2209" s="178">
        <v>1</v>
      </c>
      <c r="I2209" s="177">
        <v>69.63</v>
      </c>
      <c r="J2209" s="177">
        <v>69.63</v>
      </c>
    </row>
    <row r="2210" spans="1:10" ht="26.4" x14ac:dyDescent="0.25">
      <c r="A2210" s="180" t="s">
        <v>1294</v>
      </c>
      <c r="B2210" s="182" t="s">
        <v>1355</v>
      </c>
      <c r="C2210" s="180" t="s">
        <v>36</v>
      </c>
      <c r="D2210" s="180" t="s">
        <v>1356</v>
      </c>
      <c r="E2210" s="163" t="s">
        <v>1297</v>
      </c>
      <c r="F2210" s="163"/>
      <c r="G2210" s="181" t="s">
        <v>1298</v>
      </c>
      <c r="H2210" s="184">
        <v>0.42309999999999998</v>
      </c>
      <c r="I2210" s="183">
        <v>29.46</v>
      </c>
      <c r="J2210" s="183">
        <v>12.46</v>
      </c>
    </row>
    <row r="2211" spans="1:10" ht="26.4" x14ac:dyDescent="0.25">
      <c r="A2211" s="180" t="s">
        <v>1294</v>
      </c>
      <c r="B2211" s="182" t="s">
        <v>1353</v>
      </c>
      <c r="C2211" s="180" t="s">
        <v>36</v>
      </c>
      <c r="D2211" s="180" t="s">
        <v>1354</v>
      </c>
      <c r="E2211" s="163" t="s">
        <v>1297</v>
      </c>
      <c r="F2211" s="163"/>
      <c r="G2211" s="181" t="s">
        <v>1298</v>
      </c>
      <c r="H2211" s="184">
        <v>0.42309999999999998</v>
      </c>
      <c r="I2211" s="183">
        <v>24.83</v>
      </c>
      <c r="J2211" s="183">
        <v>10.5</v>
      </c>
    </row>
    <row r="2212" spans="1:10" ht="26.4" x14ac:dyDescent="0.25">
      <c r="A2212" s="185" t="s">
        <v>1303</v>
      </c>
      <c r="B2212" s="187" t="s">
        <v>2099</v>
      </c>
      <c r="C2212" s="185" t="s">
        <v>36</v>
      </c>
      <c r="D2212" s="185" t="s">
        <v>2100</v>
      </c>
      <c r="E2212" s="164" t="s">
        <v>1307</v>
      </c>
      <c r="F2212" s="164"/>
      <c r="G2212" s="186" t="s">
        <v>38</v>
      </c>
      <c r="H2212" s="189">
        <v>4.3999999999999997E-2</v>
      </c>
      <c r="I2212" s="188">
        <v>74.53</v>
      </c>
      <c r="J2212" s="188">
        <v>3.27</v>
      </c>
    </row>
    <row r="2213" spans="1:10" x14ac:dyDescent="0.25">
      <c r="A2213" s="185" t="s">
        <v>1303</v>
      </c>
      <c r="B2213" s="187" t="s">
        <v>2103</v>
      </c>
      <c r="C2213" s="185" t="s">
        <v>36</v>
      </c>
      <c r="D2213" s="185" t="s">
        <v>2104</v>
      </c>
      <c r="E2213" s="164" t="s">
        <v>1307</v>
      </c>
      <c r="F2213" s="164"/>
      <c r="G2213" s="186" t="s">
        <v>38</v>
      </c>
      <c r="H2213" s="189">
        <v>1.54E-2</v>
      </c>
      <c r="I2213" s="188">
        <v>2.06</v>
      </c>
      <c r="J2213" s="188">
        <v>0.03</v>
      </c>
    </row>
    <row r="2214" spans="1:10" x14ac:dyDescent="0.25">
      <c r="A2214" s="185" t="s">
        <v>1303</v>
      </c>
      <c r="B2214" s="187" t="s">
        <v>2105</v>
      </c>
      <c r="C2214" s="185" t="s">
        <v>36</v>
      </c>
      <c r="D2214" s="185" t="s">
        <v>2106</v>
      </c>
      <c r="E2214" s="164" t="s">
        <v>1307</v>
      </c>
      <c r="F2214" s="164"/>
      <c r="G2214" s="186" t="s">
        <v>38</v>
      </c>
      <c r="H2214" s="189">
        <v>2.92E-2</v>
      </c>
      <c r="I2214" s="188">
        <v>65.78</v>
      </c>
      <c r="J2214" s="188">
        <v>1.92</v>
      </c>
    </row>
    <row r="2215" spans="1:10" ht="26.4" x14ac:dyDescent="0.25">
      <c r="A2215" s="185" t="s">
        <v>1303</v>
      </c>
      <c r="B2215" s="187" t="s">
        <v>2234</v>
      </c>
      <c r="C2215" s="185" t="s">
        <v>36</v>
      </c>
      <c r="D2215" s="185" t="s">
        <v>2235</v>
      </c>
      <c r="E2215" s="164" t="s">
        <v>1307</v>
      </c>
      <c r="F2215" s="164"/>
      <c r="G2215" s="186" t="s">
        <v>38</v>
      </c>
      <c r="H2215" s="189">
        <v>1</v>
      </c>
      <c r="I2215" s="188">
        <v>41.45</v>
      </c>
      <c r="J2215" s="188">
        <v>41.45</v>
      </c>
    </row>
    <row r="2216" spans="1:10" x14ac:dyDescent="0.25">
      <c r="A2216" s="196"/>
      <c r="B2216" s="196"/>
      <c r="C2216" s="196"/>
      <c r="D2216" s="196"/>
      <c r="E2216" s="196" t="s">
        <v>1309</v>
      </c>
      <c r="F2216" s="197">
        <v>8.15</v>
      </c>
      <c r="G2216" s="196" t="s">
        <v>1310</v>
      </c>
      <c r="H2216" s="197">
        <v>9.2899999999999991</v>
      </c>
      <c r="I2216" s="196" t="s">
        <v>1311</v>
      </c>
      <c r="J2216" s="197">
        <v>17.440000000000001</v>
      </c>
    </row>
    <row r="2217" spans="1:10" x14ac:dyDescent="0.25">
      <c r="A2217" s="196"/>
      <c r="B2217" s="196"/>
      <c r="C2217" s="196"/>
      <c r="D2217" s="196"/>
      <c r="E2217" s="196" t="s">
        <v>1312</v>
      </c>
      <c r="F2217" s="197">
        <v>14.27</v>
      </c>
      <c r="G2217" s="196"/>
      <c r="H2217" s="165" t="s">
        <v>1313</v>
      </c>
      <c r="I2217" s="165"/>
      <c r="J2217" s="197">
        <v>83.9</v>
      </c>
    </row>
    <row r="2218" spans="1:10" ht="14.4" thickBot="1" x14ac:dyDescent="0.3">
      <c r="A2218" s="191"/>
      <c r="B2218" s="191"/>
      <c r="C2218" s="191"/>
      <c r="D2218" s="191"/>
      <c r="E2218" s="191"/>
      <c r="F2218" s="191"/>
      <c r="G2218" s="191" t="s">
        <v>1314</v>
      </c>
      <c r="H2218" s="193" t="s">
        <v>1895</v>
      </c>
      <c r="I2218" s="191" t="s">
        <v>1316</v>
      </c>
      <c r="J2218" s="192">
        <v>2181.4</v>
      </c>
    </row>
    <row r="2219" spans="1:10" ht="14.4" thickTop="1" x14ac:dyDescent="0.25">
      <c r="A2219" s="179"/>
      <c r="B2219" s="179"/>
      <c r="C2219" s="179"/>
      <c r="D2219" s="179"/>
      <c r="E2219" s="179"/>
      <c r="F2219" s="179"/>
      <c r="G2219" s="179"/>
      <c r="H2219" s="179"/>
      <c r="I2219" s="179"/>
      <c r="J2219" s="179"/>
    </row>
    <row r="2220" spans="1:10" x14ac:dyDescent="0.25">
      <c r="A2220" s="168" t="s">
        <v>676</v>
      </c>
      <c r="B2220" s="170" t="s">
        <v>3</v>
      </c>
      <c r="C2220" s="168" t="s">
        <v>4</v>
      </c>
      <c r="D2220" s="168" t="s">
        <v>5</v>
      </c>
      <c r="E2220" s="161" t="s">
        <v>1291</v>
      </c>
      <c r="F2220" s="161"/>
      <c r="G2220" s="169" t="s">
        <v>6</v>
      </c>
      <c r="H2220" s="170" t="s">
        <v>7</v>
      </c>
      <c r="I2220" s="170" t="s">
        <v>8</v>
      </c>
      <c r="J2220" s="170" t="s">
        <v>10</v>
      </c>
    </row>
    <row r="2221" spans="1:10" ht="39.6" x14ac:dyDescent="0.25">
      <c r="A2221" s="174" t="s">
        <v>1292</v>
      </c>
      <c r="B2221" s="176" t="s">
        <v>677</v>
      </c>
      <c r="C2221" s="174" t="s">
        <v>36</v>
      </c>
      <c r="D2221" s="174" t="s">
        <v>678</v>
      </c>
      <c r="E2221" s="162" t="s">
        <v>2233</v>
      </c>
      <c r="F2221" s="162"/>
      <c r="G2221" s="175" t="s">
        <v>38</v>
      </c>
      <c r="H2221" s="178">
        <v>1</v>
      </c>
      <c r="I2221" s="177">
        <v>21.01</v>
      </c>
      <c r="J2221" s="177">
        <v>21.01</v>
      </c>
    </row>
    <row r="2222" spans="1:10" ht="26.4" x14ac:dyDescent="0.25">
      <c r="A2222" s="180" t="s">
        <v>1294</v>
      </c>
      <c r="B2222" s="182" t="s">
        <v>1353</v>
      </c>
      <c r="C2222" s="180" t="s">
        <v>36</v>
      </c>
      <c r="D2222" s="180" t="s">
        <v>1354</v>
      </c>
      <c r="E2222" s="163" t="s">
        <v>1297</v>
      </c>
      <c r="F2222" s="163"/>
      <c r="G2222" s="181" t="s">
        <v>1298</v>
      </c>
      <c r="H2222" s="184">
        <v>0.16520000000000001</v>
      </c>
      <c r="I2222" s="183">
        <v>24.83</v>
      </c>
      <c r="J2222" s="183">
        <v>4.0999999999999996</v>
      </c>
    </row>
    <row r="2223" spans="1:10" ht="26.4" x14ac:dyDescent="0.25">
      <c r="A2223" s="180" t="s">
        <v>1294</v>
      </c>
      <c r="B2223" s="182" t="s">
        <v>1355</v>
      </c>
      <c r="C2223" s="180" t="s">
        <v>36</v>
      </c>
      <c r="D2223" s="180" t="s">
        <v>1356</v>
      </c>
      <c r="E2223" s="163" t="s">
        <v>1297</v>
      </c>
      <c r="F2223" s="163"/>
      <c r="G2223" s="181" t="s">
        <v>1298</v>
      </c>
      <c r="H2223" s="184">
        <v>0.16520000000000001</v>
      </c>
      <c r="I2223" s="183">
        <v>29.46</v>
      </c>
      <c r="J2223" s="183">
        <v>4.8600000000000003</v>
      </c>
    </row>
    <row r="2224" spans="1:10" x14ac:dyDescent="0.25">
      <c r="A2224" s="185" t="s">
        <v>1303</v>
      </c>
      <c r="B2224" s="187" t="s">
        <v>2103</v>
      </c>
      <c r="C2224" s="185" t="s">
        <v>36</v>
      </c>
      <c r="D2224" s="185" t="s">
        <v>2104</v>
      </c>
      <c r="E2224" s="164" t="s">
        <v>1307</v>
      </c>
      <c r="F2224" s="164"/>
      <c r="G2224" s="186" t="s">
        <v>38</v>
      </c>
      <c r="H2224" s="189">
        <v>3.5999999999999997E-2</v>
      </c>
      <c r="I2224" s="188">
        <v>2.06</v>
      </c>
      <c r="J2224" s="188">
        <v>7.0000000000000007E-2</v>
      </c>
    </row>
    <row r="2225" spans="1:10" ht="26.4" x14ac:dyDescent="0.25">
      <c r="A2225" s="185" t="s">
        <v>1303</v>
      </c>
      <c r="B2225" s="187" t="s">
        <v>2236</v>
      </c>
      <c r="C2225" s="185" t="s">
        <v>36</v>
      </c>
      <c r="D2225" s="185" t="s">
        <v>2237</v>
      </c>
      <c r="E2225" s="164" t="s">
        <v>1307</v>
      </c>
      <c r="F2225" s="164"/>
      <c r="G2225" s="186" t="s">
        <v>38</v>
      </c>
      <c r="H2225" s="189">
        <v>1</v>
      </c>
      <c r="I2225" s="188">
        <v>11.11</v>
      </c>
      <c r="J2225" s="188">
        <v>11.11</v>
      </c>
    </row>
    <row r="2226" spans="1:10" ht="26.4" x14ac:dyDescent="0.25">
      <c r="A2226" s="185" t="s">
        <v>1303</v>
      </c>
      <c r="B2226" s="187" t="s">
        <v>2099</v>
      </c>
      <c r="C2226" s="185" t="s">
        <v>36</v>
      </c>
      <c r="D2226" s="185" t="s">
        <v>2100</v>
      </c>
      <c r="E2226" s="164" t="s">
        <v>1307</v>
      </c>
      <c r="F2226" s="164"/>
      <c r="G2226" s="186" t="s">
        <v>38</v>
      </c>
      <c r="H2226" s="189">
        <v>7.4999999999999997E-3</v>
      </c>
      <c r="I2226" s="188">
        <v>74.53</v>
      </c>
      <c r="J2226" s="188">
        <v>0.55000000000000004</v>
      </c>
    </row>
    <row r="2227" spans="1:10" x14ac:dyDescent="0.25">
      <c r="A2227" s="185" t="s">
        <v>1303</v>
      </c>
      <c r="B2227" s="187" t="s">
        <v>2105</v>
      </c>
      <c r="C2227" s="185" t="s">
        <v>36</v>
      </c>
      <c r="D2227" s="185" t="s">
        <v>2106</v>
      </c>
      <c r="E2227" s="164" t="s">
        <v>1307</v>
      </c>
      <c r="F2227" s="164"/>
      <c r="G2227" s="186" t="s">
        <v>38</v>
      </c>
      <c r="H2227" s="189">
        <v>4.8999999999999998E-3</v>
      </c>
      <c r="I2227" s="188">
        <v>65.78</v>
      </c>
      <c r="J2227" s="188">
        <v>0.32</v>
      </c>
    </row>
    <row r="2228" spans="1:10" x14ac:dyDescent="0.25">
      <c r="A2228" s="196"/>
      <c r="B2228" s="196"/>
      <c r="C2228" s="196"/>
      <c r="D2228" s="196"/>
      <c r="E2228" s="196" t="s">
        <v>1309</v>
      </c>
      <c r="F2228" s="197">
        <v>3.17</v>
      </c>
      <c r="G2228" s="196" t="s">
        <v>1310</v>
      </c>
      <c r="H2228" s="197">
        <v>3.63</v>
      </c>
      <c r="I2228" s="196" t="s">
        <v>1311</v>
      </c>
      <c r="J2228" s="197">
        <v>6.8</v>
      </c>
    </row>
    <row r="2229" spans="1:10" x14ac:dyDescent="0.25">
      <c r="A2229" s="196"/>
      <c r="B2229" s="196"/>
      <c r="C2229" s="196"/>
      <c r="D2229" s="196"/>
      <c r="E2229" s="196" t="s">
        <v>1312</v>
      </c>
      <c r="F2229" s="197">
        <v>4.3</v>
      </c>
      <c r="G2229" s="196"/>
      <c r="H2229" s="165" t="s">
        <v>1313</v>
      </c>
      <c r="I2229" s="165"/>
      <c r="J2229" s="197">
        <v>25.31</v>
      </c>
    </row>
    <row r="2230" spans="1:10" ht="14.4" thickBot="1" x14ac:dyDescent="0.3">
      <c r="A2230" s="191"/>
      <c r="B2230" s="191"/>
      <c r="C2230" s="191"/>
      <c r="D2230" s="191"/>
      <c r="E2230" s="191"/>
      <c r="F2230" s="191"/>
      <c r="G2230" s="191" t="s">
        <v>1314</v>
      </c>
      <c r="H2230" s="193" t="s">
        <v>1892</v>
      </c>
      <c r="I2230" s="191" t="s">
        <v>1316</v>
      </c>
      <c r="J2230" s="192">
        <v>101.24</v>
      </c>
    </row>
    <row r="2231" spans="1:10" ht="14.4" thickTop="1" x14ac:dyDescent="0.25">
      <c r="A2231" s="179"/>
      <c r="B2231" s="179"/>
      <c r="C2231" s="179"/>
      <c r="D2231" s="179"/>
      <c r="E2231" s="179"/>
      <c r="F2231" s="179"/>
      <c r="G2231" s="179"/>
      <c r="H2231" s="179"/>
      <c r="I2231" s="179"/>
      <c r="J2231" s="179"/>
    </row>
    <row r="2232" spans="1:10" x14ac:dyDescent="0.25">
      <c r="A2232" s="168" t="s">
        <v>679</v>
      </c>
      <c r="B2232" s="170" t="s">
        <v>3</v>
      </c>
      <c r="C2232" s="168" t="s">
        <v>4</v>
      </c>
      <c r="D2232" s="168" t="s">
        <v>5</v>
      </c>
      <c r="E2232" s="161" t="s">
        <v>1291</v>
      </c>
      <c r="F2232" s="161"/>
      <c r="G2232" s="169" t="s">
        <v>6</v>
      </c>
      <c r="H2232" s="170" t="s">
        <v>7</v>
      </c>
      <c r="I2232" s="170" t="s">
        <v>8</v>
      </c>
      <c r="J2232" s="170" t="s">
        <v>10</v>
      </c>
    </row>
    <row r="2233" spans="1:10" ht="26.4" x14ac:dyDescent="0.25">
      <c r="A2233" s="174" t="s">
        <v>1292</v>
      </c>
      <c r="B2233" s="176" t="s">
        <v>680</v>
      </c>
      <c r="C2233" s="174" t="s">
        <v>36</v>
      </c>
      <c r="D2233" s="174" t="s">
        <v>681</v>
      </c>
      <c r="E2233" s="162" t="s">
        <v>1976</v>
      </c>
      <c r="F2233" s="162"/>
      <c r="G2233" s="175" t="s">
        <v>38</v>
      </c>
      <c r="H2233" s="178">
        <v>1</v>
      </c>
      <c r="I2233" s="177">
        <v>11.15</v>
      </c>
      <c r="J2233" s="177">
        <v>11.15</v>
      </c>
    </row>
    <row r="2234" spans="1:10" ht="26.4" x14ac:dyDescent="0.25">
      <c r="A2234" s="180" t="s">
        <v>1294</v>
      </c>
      <c r="B2234" s="182" t="s">
        <v>1301</v>
      </c>
      <c r="C2234" s="180" t="s">
        <v>36</v>
      </c>
      <c r="D2234" s="180" t="s">
        <v>1302</v>
      </c>
      <c r="E2234" s="163" t="s">
        <v>1297</v>
      </c>
      <c r="F2234" s="163"/>
      <c r="G2234" s="181" t="s">
        <v>1298</v>
      </c>
      <c r="H2234" s="184">
        <v>3.2185800000000001E-2</v>
      </c>
      <c r="I2234" s="183">
        <v>24.25</v>
      </c>
      <c r="J2234" s="183">
        <v>0.78</v>
      </c>
    </row>
    <row r="2235" spans="1:10" ht="26.4" x14ac:dyDescent="0.25">
      <c r="A2235" s="180" t="s">
        <v>1294</v>
      </c>
      <c r="B2235" s="182" t="s">
        <v>1355</v>
      </c>
      <c r="C2235" s="180" t="s">
        <v>36</v>
      </c>
      <c r="D2235" s="180" t="s">
        <v>1356</v>
      </c>
      <c r="E2235" s="163" t="s">
        <v>1297</v>
      </c>
      <c r="F2235" s="163"/>
      <c r="G2235" s="181" t="s">
        <v>1298</v>
      </c>
      <c r="H2235" s="184">
        <v>8.3852399999999994E-2</v>
      </c>
      <c r="I2235" s="183">
        <v>29.46</v>
      </c>
      <c r="J2235" s="183">
        <v>2.4700000000000002</v>
      </c>
    </row>
    <row r="2236" spans="1:10" ht="26.4" x14ac:dyDescent="0.25">
      <c r="A2236" s="185" t="s">
        <v>1303</v>
      </c>
      <c r="B2236" s="187" t="s">
        <v>2238</v>
      </c>
      <c r="C2236" s="185" t="s">
        <v>36</v>
      </c>
      <c r="D2236" s="185" t="s">
        <v>2239</v>
      </c>
      <c r="E2236" s="164" t="s">
        <v>1307</v>
      </c>
      <c r="F2236" s="164"/>
      <c r="G2236" s="186" t="s">
        <v>38</v>
      </c>
      <c r="H2236" s="189">
        <v>1</v>
      </c>
      <c r="I2236" s="188">
        <v>7.9</v>
      </c>
      <c r="J2236" s="188">
        <v>7.9</v>
      </c>
    </row>
    <row r="2237" spans="1:10" x14ac:dyDescent="0.25">
      <c r="A2237" s="196"/>
      <c r="B2237" s="196"/>
      <c r="C2237" s="196"/>
      <c r="D2237" s="196"/>
      <c r="E2237" s="196" t="s">
        <v>1309</v>
      </c>
      <c r="F2237" s="197">
        <v>1.1499999999999999</v>
      </c>
      <c r="G2237" s="196" t="s">
        <v>1310</v>
      </c>
      <c r="H2237" s="197">
        <v>1.32</v>
      </c>
      <c r="I2237" s="196" t="s">
        <v>1311</v>
      </c>
      <c r="J2237" s="197">
        <v>2.4700000000000002</v>
      </c>
    </row>
    <row r="2238" spans="1:10" x14ac:dyDescent="0.25">
      <c r="A2238" s="196"/>
      <c r="B2238" s="196"/>
      <c r="C2238" s="196"/>
      <c r="D2238" s="196"/>
      <c r="E2238" s="196" t="s">
        <v>1312</v>
      </c>
      <c r="F2238" s="197">
        <v>2.2799999999999998</v>
      </c>
      <c r="G2238" s="196"/>
      <c r="H2238" s="165" t="s">
        <v>1313</v>
      </c>
      <c r="I2238" s="165"/>
      <c r="J2238" s="197">
        <v>13.43</v>
      </c>
    </row>
    <row r="2239" spans="1:10" ht="14.4" thickBot="1" x14ac:dyDescent="0.3">
      <c r="A2239" s="191"/>
      <c r="B2239" s="191"/>
      <c r="C2239" s="191"/>
      <c r="D2239" s="191"/>
      <c r="E2239" s="191"/>
      <c r="F2239" s="191"/>
      <c r="G2239" s="191" t="s">
        <v>1314</v>
      </c>
      <c r="H2239" s="193" t="s">
        <v>2240</v>
      </c>
      <c r="I2239" s="191" t="s">
        <v>1316</v>
      </c>
      <c r="J2239" s="192">
        <v>496.91</v>
      </c>
    </row>
    <row r="2240" spans="1:10" ht="14.4" thickTop="1" x14ac:dyDescent="0.25">
      <c r="A2240" s="179"/>
      <c r="B2240" s="179"/>
      <c r="C2240" s="179"/>
      <c r="D2240" s="179"/>
      <c r="E2240" s="179"/>
      <c r="F2240" s="179"/>
      <c r="G2240" s="179"/>
      <c r="H2240" s="179"/>
      <c r="I2240" s="179"/>
      <c r="J2240" s="179"/>
    </row>
    <row r="2241" spans="1:10" x14ac:dyDescent="0.25">
      <c r="A2241" s="168" t="s">
        <v>682</v>
      </c>
      <c r="B2241" s="170" t="s">
        <v>3</v>
      </c>
      <c r="C2241" s="168" t="s">
        <v>4</v>
      </c>
      <c r="D2241" s="168" t="s">
        <v>5</v>
      </c>
      <c r="E2241" s="161" t="s">
        <v>1291</v>
      </c>
      <c r="F2241" s="161"/>
      <c r="G2241" s="169" t="s">
        <v>6</v>
      </c>
      <c r="H2241" s="170" t="s">
        <v>7</v>
      </c>
      <c r="I2241" s="170" t="s">
        <v>8</v>
      </c>
      <c r="J2241" s="170" t="s">
        <v>10</v>
      </c>
    </row>
    <row r="2242" spans="1:10" ht="26.4" x14ac:dyDescent="0.25">
      <c r="A2242" s="174" t="s">
        <v>1292</v>
      </c>
      <c r="B2242" s="176" t="s">
        <v>683</v>
      </c>
      <c r="C2242" s="174" t="s">
        <v>36</v>
      </c>
      <c r="D2242" s="174" t="s">
        <v>684</v>
      </c>
      <c r="E2242" s="162" t="s">
        <v>1976</v>
      </c>
      <c r="F2242" s="162"/>
      <c r="G2242" s="175" t="s">
        <v>38</v>
      </c>
      <c r="H2242" s="178">
        <v>1</v>
      </c>
      <c r="I2242" s="177">
        <v>20.74</v>
      </c>
      <c r="J2242" s="177">
        <v>20.74</v>
      </c>
    </row>
    <row r="2243" spans="1:10" ht="26.4" x14ac:dyDescent="0.25">
      <c r="A2243" s="180" t="s">
        <v>1294</v>
      </c>
      <c r="B2243" s="182" t="s">
        <v>1301</v>
      </c>
      <c r="C2243" s="180" t="s">
        <v>36</v>
      </c>
      <c r="D2243" s="180" t="s">
        <v>1302</v>
      </c>
      <c r="E2243" s="163" t="s">
        <v>1297</v>
      </c>
      <c r="F2243" s="163"/>
      <c r="G2243" s="181" t="s">
        <v>1298</v>
      </c>
      <c r="H2243" s="184">
        <v>5.5175599999999998E-2</v>
      </c>
      <c r="I2243" s="183">
        <v>24.25</v>
      </c>
      <c r="J2243" s="183">
        <v>1.33</v>
      </c>
    </row>
    <row r="2244" spans="1:10" ht="26.4" x14ac:dyDescent="0.25">
      <c r="A2244" s="180" t="s">
        <v>1294</v>
      </c>
      <c r="B2244" s="182" t="s">
        <v>1355</v>
      </c>
      <c r="C2244" s="180" t="s">
        <v>36</v>
      </c>
      <c r="D2244" s="180" t="s">
        <v>1356</v>
      </c>
      <c r="E2244" s="163" t="s">
        <v>1297</v>
      </c>
      <c r="F2244" s="163"/>
      <c r="G2244" s="181" t="s">
        <v>1298</v>
      </c>
      <c r="H2244" s="184">
        <v>0.14374700000000001</v>
      </c>
      <c r="I2244" s="183">
        <v>29.46</v>
      </c>
      <c r="J2244" s="183">
        <v>4.2300000000000004</v>
      </c>
    </row>
    <row r="2245" spans="1:10" x14ac:dyDescent="0.25">
      <c r="A2245" s="185" t="s">
        <v>1303</v>
      </c>
      <c r="B2245" s="187" t="s">
        <v>2241</v>
      </c>
      <c r="C2245" s="185" t="s">
        <v>36</v>
      </c>
      <c r="D2245" s="185" t="s">
        <v>2242</v>
      </c>
      <c r="E2245" s="164" t="s">
        <v>1307</v>
      </c>
      <c r="F2245" s="164"/>
      <c r="G2245" s="186" t="s">
        <v>38</v>
      </c>
      <c r="H2245" s="189">
        <v>1</v>
      </c>
      <c r="I2245" s="188">
        <v>15.18</v>
      </c>
      <c r="J2245" s="188">
        <v>15.18</v>
      </c>
    </row>
    <row r="2246" spans="1:10" x14ac:dyDescent="0.25">
      <c r="A2246" s="196"/>
      <c r="B2246" s="196"/>
      <c r="C2246" s="196"/>
      <c r="D2246" s="196"/>
      <c r="E2246" s="196" t="s">
        <v>1309</v>
      </c>
      <c r="F2246" s="197">
        <v>1.98</v>
      </c>
      <c r="G2246" s="196" t="s">
        <v>1310</v>
      </c>
      <c r="H2246" s="197">
        <v>2.2599999999999998</v>
      </c>
      <c r="I2246" s="196" t="s">
        <v>1311</v>
      </c>
      <c r="J2246" s="197">
        <v>4.24</v>
      </c>
    </row>
    <row r="2247" spans="1:10" x14ac:dyDescent="0.25">
      <c r="A2247" s="196"/>
      <c r="B2247" s="196"/>
      <c r="C2247" s="196"/>
      <c r="D2247" s="196"/>
      <c r="E2247" s="196" t="s">
        <v>1312</v>
      </c>
      <c r="F2247" s="197">
        <v>4.25</v>
      </c>
      <c r="G2247" s="196"/>
      <c r="H2247" s="165" t="s">
        <v>1313</v>
      </c>
      <c r="I2247" s="165"/>
      <c r="J2247" s="197">
        <v>24.99</v>
      </c>
    </row>
    <row r="2248" spans="1:10" ht="14.4" thickBot="1" x14ac:dyDescent="0.3">
      <c r="A2248" s="191"/>
      <c r="B2248" s="191"/>
      <c r="C2248" s="191"/>
      <c r="D2248" s="191"/>
      <c r="E2248" s="191"/>
      <c r="F2248" s="191"/>
      <c r="G2248" s="191" t="s">
        <v>1314</v>
      </c>
      <c r="H2248" s="193" t="s">
        <v>1832</v>
      </c>
      <c r="I2248" s="191" t="s">
        <v>1316</v>
      </c>
      <c r="J2248" s="192">
        <v>49.98</v>
      </c>
    </row>
    <row r="2249" spans="1:10" ht="14.4" thickTop="1" x14ac:dyDescent="0.25">
      <c r="A2249" s="179"/>
      <c r="B2249" s="179"/>
      <c r="C2249" s="179"/>
      <c r="D2249" s="179"/>
      <c r="E2249" s="179"/>
      <c r="F2249" s="179"/>
      <c r="G2249" s="179"/>
      <c r="H2249" s="179"/>
      <c r="I2249" s="179"/>
      <c r="J2249" s="179"/>
    </row>
    <row r="2250" spans="1:10" x14ac:dyDescent="0.25">
      <c r="A2250" s="168" t="s">
        <v>685</v>
      </c>
      <c r="B2250" s="170" t="s">
        <v>3</v>
      </c>
      <c r="C2250" s="168" t="s">
        <v>4</v>
      </c>
      <c r="D2250" s="168" t="s">
        <v>5</v>
      </c>
      <c r="E2250" s="161" t="s">
        <v>1291</v>
      </c>
      <c r="F2250" s="161"/>
      <c r="G2250" s="169" t="s">
        <v>6</v>
      </c>
      <c r="H2250" s="170" t="s">
        <v>7</v>
      </c>
      <c r="I2250" s="170" t="s">
        <v>8</v>
      </c>
      <c r="J2250" s="170" t="s">
        <v>10</v>
      </c>
    </row>
    <row r="2251" spans="1:10" ht="26.4" x14ac:dyDescent="0.25">
      <c r="A2251" s="174" t="s">
        <v>1292</v>
      </c>
      <c r="B2251" s="176" t="s">
        <v>686</v>
      </c>
      <c r="C2251" s="174" t="s">
        <v>36</v>
      </c>
      <c r="D2251" s="174" t="s">
        <v>687</v>
      </c>
      <c r="E2251" s="162" t="s">
        <v>1976</v>
      </c>
      <c r="F2251" s="162"/>
      <c r="G2251" s="175" t="s">
        <v>38</v>
      </c>
      <c r="H2251" s="178">
        <v>1</v>
      </c>
      <c r="I2251" s="177">
        <v>8.81</v>
      </c>
      <c r="J2251" s="177">
        <v>8.81</v>
      </c>
    </row>
    <row r="2252" spans="1:10" ht="26.4" x14ac:dyDescent="0.25">
      <c r="A2252" s="180" t="s">
        <v>1294</v>
      </c>
      <c r="B2252" s="182" t="s">
        <v>1355</v>
      </c>
      <c r="C2252" s="180" t="s">
        <v>36</v>
      </c>
      <c r="D2252" s="180" t="s">
        <v>1356</v>
      </c>
      <c r="E2252" s="163" t="s">
        <v>1297</v>
      </c>
      <c r="F2252" s="163"/>
      <c r="G2252" s="181" t="s">
        <v>1298</v>
      </c>
      <c r="H2252" s="184">
        <v>0.1078103</v>
      </c>
      <c r="I2252" s="183">
        <v>29.46</v>
      </c>
      <c r="J2252" s="183">
        <v>3.17</v>
      </c>
    </row>
    <row r="2253" spans="1:10" ht="26.4" x14ac:dyDescent="0.25">
      <c r="A2253" s="180" t="s">
        <v>1294</v>
      </c>
      <c r="B2253" s="182" t="s">
        <v>1301</v>
      </c>
      <c r="C2253" s="180" t="s">
        <v>36</v>
      </c>
      <c r="D2253" s="180" t="s">
        <v>1302</v>
      </c>
      <c r="E2253" s="163" t="s">
        <v>1297</v>
      </c>
      <c r="F2253" s="163"/>
      <c r="G2253" s="181" t="s">
        <v>1298</v>
      </c>
      <c r="H2253" s="184">
        <v>4.13817E-2</v>
      </c>
      <c r="I2253" s="183">
        <v>24.25</v>
      </c>
      <c r="J2253" s="183">
        <v>1</v>
      </c>
    </row>
    <row r="2254" spans="1:10" ht="26.4" x14ac:dyDescent="0.25">
      <c r="A2254" s="185" t="s">
        <v>1303</v>
      </c>
      <c r="B2254" s="187" t="s">
        <v>2243</v>
      </c>
      <c r="C2254" s="185" t="s">
        <v>36</v>
      </c>
      <c r="D2254" s="185" t="s">
        <v>2244</v>
      </c>
      <c r="E2254" s="164" t="s">
        <v>1307</v>
      </c>
      <c r="F2254" s="164"/>
      <c r="G2254" s="186" t="s">
        <v>38</v>
      </c>
      <c r="H2254" s="189">
        <v>1</v>
      </c>
      <c r="I2254" s="188">
        <v>4.6399999999999997</v>
      </c>
      <c r="J2254" s="188">
        <v>4.6399999999999997</v>
      </c>
    </row>
    <row r="2255" spans="1:10" x14ac:dyDescent="0.25">
      <c r="A2255" s="196"/>
      <c r="B2255" s="196"/>
      <c r="C2255" s="196"/>
      <c r="D2255" s="196"/>
      <c r="E2255" s="196" t="s">
        <v>1309</v>
      </c>
      <c r="F2255" s="197">
        <v>1.48</v>
      </c>
      <c r="G2255" s="196" t="s">
        <v>1310</v>
      </c>
      <c r="H2255" s="197">
        <v>1.7</v>
      </c>
      <c r="I2255" s="196" t="s">
        <v>1311</v>
      </c>
      <c r="J2255" s="197">
        <v>3.18</v>
      </c>
    </row>
    <row r="2256" spans="1:10" x14ac:dyDescent="0.25">
      <c r="A2256" s="196"/>
      <c r="B2256" s="196"/>
      <c r="C2256" s="196"/>
      <c r="D2256" s="196"/>
      <c r="E2256" s="196" t="s">
        <v>1312</v>
      </c>
      <c r="F2256" s="197">
        <v>1.8</v>
      </c>
      <c r="G2256" s="196"/>
      <c r="H2256" s="165" t="s">
        <v>1313</v>
      </c>
      <c r="I2256" s="165"/>
      <c r="J2256" s="197">
        <v>10.61</v>
      </c>
    </row>
    <row r="2257" spans="1:10" ht="14.4" thickBot="1" x14ac:dyDescent="0.3">
      <c r="A2257" s="191"/>
      <c r="B2257" s="191"/>
      <c r="C2257" s="191"/>
      <c r="D2257" s="191"/>
      <c r="E2257" s="191"/>
      <c r="F2257" s="191"/>
      <c r="G2257" s="191" t="s">
        <v>1314</v>
      </c>
      <c r="H2257" s="193" t="s">
        <v>2161</v>
      </c>
      <c r="I2257" s="191" t="s">
        <v>1316</v>
      </c>
      <c r="J2257" s="192">
        <v>413.79</v>
      </c>
    </row>
    <row r="2258" spans="1:10" ht="14.4" thickTop="1" x14ac:dyDescent="0.25">
      <c r="A2258" s="179"/>
      <c r="B2258" s="179"/>
      <c r="C2258" s="179"/>
      <c r="D2258" s="179"/>
      <c r="E2258" s="179"/>
      <c r="F2258" s="179"/>
      <c r="G2258" s="179"/>
      <c r="H2258" s="179"/>
      <c r="I2258" s="179"/>
      <c r="J2258" s="179"/>
    </row>
    <row r="2259" spans="1:10" x14ac:dyDescent="0.25">
      <c r="A2259" s="168" t="s">
        <v>688</v>
      </c>
      <c r="B2259" s="170" t="s">
        <v>3</v>
      </c>
      <c r="C2259" s="168" t="s">
        <v>4</v>
      </c>
      <c r="D2259" s="168" t="s">
        <v>5</v>
      </c>
      <c r="E2259" s="161" t="s">
        <v>1291</v>
      </c>
      <c r="F2259" s="161"/>
      <c r="G2259" s="169" t="s">
        <v>6</v>
      </c>
      <c r="H2259" s="170" t="s">
        <v>7</v>
      </c>
      <c r="I2259" s="170" t="s">
        <v>8</v>
      </c>
      <c r="J2259" s="170" t="s">
        <v>10</v>
      </c>
    </row>
    <row r="2260" spans="1:10" ht="26.4" x14ac:dyDescent="0.25">
      <c r="A2260" s="174" t="s">
        <v>1292</v>
      </c>
      <c r="B2260" s="176" t="s">
        <v>689</v>
      </c>
      <c r="C2260" s="174" t="s">
        <v>36</v>
      </c>
      <c r="D2260" s="174" t="s">
        <v>690</v>
      </c>
      <c r="E2260" s="162" t="s">
        <v>2245</v>
      </c>
      <c r="F2260" s="162"/>
      <c r="G2260" s="175" t="s">
        <v>38</v>
      </c>
      <c r="H2260" s="178">
        <v>1</v>
      </c>
      <c r="I2260" s="177">
        <v>59.54</v>
      </c>
      <c r="J2260" s="177">
        <v>59.54</v>
      </c>
    </row>
    <row r="2261" spans="1:10" ht="26.4" x14ac:dyDescent="0.25">
      <c r="A2261" s="180" t="s">
        <v>1294</v>
      </c>
      <c r="B2261" s="182" t="s">
        <v>1301</v>
      </c>
      <c r="C2261" s="180" t="s">
        <v>36</v>
      </c>
      <c r="D2261" s="180" t="s">
        <v>1302</v>
      </c>
      <c r="E2261" s="163" t="s">
        <v>1297</v>
      </c>
      <c r="F2261" s="163"/>
      <c r="G2261" s="181" t="s">
        <v>1298</v>
      </c>
      <c r="H2261" s="184">
        <v>8.0799999999999997E-2</v>
      </c>
      <c r="I2261" s="183">
        <v>24.25</v>
      </c>
      <c r="J2261" s="183">
        <v>1.95</v>
      </c>
    </row>
    <row r="2262" spans="1:10" ht="26.4" x14ac:dyDescent="0.25">
      <c r="A2262" s="180" t="s">
        <v>1294</v>
      </c>
      <c r="B2262" s="182" t="s">
        <v>2246</v>
      </c>
      <c r="C2262" s="180" t="s">
        <v>36</v>
      </c>
      <c r="D2262" s="180" t="s">
        <v>2247</v>
      </c>
      <c r="E2262" s="163" t="s">
        <v>1297</v>
      </c>
      <c r="F2262" s="163"/>
      <c r="G2262" s="181" t="s">
        <v>1298</v>
      </c>
      <c r="H2262" s="184">
        <v>0.25240000000000001</v>
      </c>
      <c r="I2262" s="183">
        <v>18.88</v>
      </c>
      <c r="J2262" s="183">
        <v>4.76</v>
      </c>
    </row>
    <row r="2263" spans="1:10" ht="26.4" x14ac:dyDescent="0.25">
      <c r="A2263" s="185" t="s">
        <v>1303</v>
      </c>
      <c r="B2263" s="187" t="s">
        <v>2248</v>
      </c>
      <c r="C2263" s="185" t="s">
        <v>36</v>
      </c>
      <c r="D2263" s="185" t="s">
        <v>2249</v>
      </c>
      <c r="E2263" s="164" t="s">
        <v>1307</v>
      </c>
      <c r="F2263" s="164"/>
      <c r="G2263" s="186" t="s">
        <v>38</v>
      </c>
      <c r="H2263" s="189">
        <v>6.25E-2</v>
      </c>
      <c r="I2263" s="188">
        <v>27.15</v>
      </c>
      <c r="J2263" s="188">
        <v>1.69</v>
      </c>
    </row>
    <row r="2264" spans="1:10" ht="26.4" x14ac:dyDescent="0.25">
      <c r="A2264" s="185" t="s">
        <v>1303</v>
      </c>
      <c r="B2264" s="187" t="s">
        <v>2250</v>
      </c>
      <c r="C2264" s="185" t="s">
        <v>36</v>
      </c>
      <c r="D2264" s="185" t="s">
        <v>2251</v>
      </c>
      <c r="E2264" s="164" t="s">
        <v>1307</v>
      </c>
      <c r="F2264" s="164"/>
      <c r="G2264" s="186" t="s">
        <v>38</v>
      </c>
      <c r="H2264" s="189">
        <v>1</v>
      </c>
      <c r="I2264" s="188">
        <v>3.87</v>
      </c>
      <c r="J2264" s="188">
        <v>3.87</v>
      </c>
    </row>
    <row r="2265" spans="1:10" ht="26.4" x14ac:dyDescent="0.25">
      <c r="A2265" s="185" t="s">
        <v>1303</v>
      </c>
      <c r="B2265" s="187" t="s">
        <v>2252</v>
      </c>
      <c r="C2265" s="185" t="s">
        <v>36</v>
      </c>
      <c r="D2265" s="185" t="s">
        <v>2253</v>
      </c>
      <c r="E2265" s="164" t="s">
        <v>1307</v>
      </c>
      <c r="F2265" s="164"/>
      <c r="G2265" s="186" t="s">
        <v>38</v>
      </c>
      <c r="H2265" s="189">
        <v>1</v>
      </c>
      <c r="I2265" s="188">
        <v>47.27</v>
      </c>
      <c r="J2265" s="188">
        <v>47.27</v>
      </c>
    </row>
    <row r="2266" spans="1:10" x14ac:dyDescent="0.25">
      <c r="A2266" s="196"/>
      <c r="B2266" s="196"/>
      <c r="C2266" s="196"/>
      <c r="D2266" s="196"/>
      <c r="E2266" s="196" t="s">
        <v>1309</v>
      </c>
      <c r="F2266" s="197">
        <v>2.1800000000000002</v>
      </c>
      <c r="G2266" s="196" t="s">
        <v>1310</v>
      </c>
      <c r="H2266" s="197">
        <v>2.4900000000000002</v>
      </c>
      <c r="I2266" s="196" t="s">
        <v>1311</v>
      </c>
      <c r="J2266" s="197">
        <v>4.67</v>
      </c>
    </row>
    <row r="2267" spans="1:10" x14ac:dyDescent="0.25">
      <c r="A2267" s="196"/>
      <c r="B2267" s="196"/>
      <c r="C2267" s="196"/>
      <c r="D2267" s="196"/>
      <c r="E2267" s="196" t="s">
        <v>1312</v>
      </c>
      <c r="F2267" s="197">
        <v>12.2</v>
      </c>
      <c r="G2267" s="196"/>
      <c r="H2267" s="165" t="s">
        <v>1313</v>
      </c>
      <c r="I2267" s="165"/>
      <c r="J2267" s="197">
        <v>71.739999999999995</v>
      </c>
    </row>
    <row r="2268" spans="1:10" ht="14.4" thickBot="1" x14ac:dyDescent="0.3">
      <c r="A2268" s="191"/>
      <c r="B2268" s="191"/>
      <c r="C2268" s="191"/>
      <c r="D2268" s="191"/>
      <c r="E2268" s="191"/>
      <c r="F2268" s="191"/>
      <c r="G2268" s="191" t="s">
        <v>1314</v>
      </c>
      <c r="H2268" s="193" t="s">
        <v>2007</v>
      </c>
      <c r="I2268" s="191" t="s">
        <v>1316</v>
      </c>
      <c r="J2268" s="192">
        <v>1076.0999999999999</v>
      </c>
    </row>
    <row r="2269" spans="1:10" ht="14.4" thickTop="1" x14ac:dyDescent="0.25">
      <c r="A2269" s="179"/>
      <c r="B2269" s="179"/>
      <c r="C2269" s="179"/>
      <c r="D2269" s="179"/>
      <c r="E2269" s="179"/>
      <c r="F2269" s="179"/>
      <c r="G2269" s="179"/>
      <c r="H2269" s="179"/>
      <c r="I2269" s="179"/>
      <c r="J2269" s="179"/>
    </row>
    <row r="2270" spans="1:10" x14ac:dyDescent="0.25">
      <c r="A2270" s="168" t="s">
        <v>691</v>
      </c>
      <c r="B2270" s="170" t="s">
        <v>3</v>
      </c>
      <c r="C2270" s="168" t="s">
        <v>4</v>
      </c>
      <c r="D2270" s="168" t="s">
        <v>5</v>
      </c>
      <c r="E2270" s="161" t="s">
        <v>1291</v>
      </c>
      <c r="F2270" s="161"/>
      <c r="G2270" s="169" t="s">
        <v>6</v>
      </c>
      <c r="H2270" s="170" t="s">
        <v>7</v>
      </c>
      <c r="I2270" s="170" t="s">
        <v>8</v>
      </c>
      <c r="J2270" s="170" t="s">
        <v>10</v>
      </c>
    </row>
    <row r="2271" spans="1:10" ht="39.6" x14ac:dyDescent="0.25">
      <c r="A2271" s="174" t="s">
        <v>1292</v>
      </c>
      <c r="B2271" s="176" t="s">
        <v>692</v>
      </c>
      <c r="C2271" s="174" t="s">
        <v>36</v>
      </c>
      <c r="D2271" s="174" t="s">
        <v>693</v>
      </c>
      <c r="E2271" s="162" t="s">
        <v>2254</v>
      </c>
      <c r="F2271" s="162"/>
      <c r="G2271" s="175" t="s">
        <v>38</v>
      </c>
      <c r="H2271" s="178">
        <v>1</v>
      </c>
      <c r="I2271" s="177">
        <v>41.96</v>
      </c>
      <c r="J2271" s="177">
        <v>41.96</v>
      </c>
    </row>
    <row r="2272" spans="1:10" ht="26.4" x14ac:dyDescent="0.25">
      <c r="A2272" s="180" t="s">
        <v>1294</v>
      </c>
      <c r="B2272" s="182" t="s">
        <v>1355</v>
      </c>
      <c r="C2272" s="180" t="s">
        <v>36</v>
      </c>
      <c r="D2272" s="180" t="s">
        <v>1356</v>
      </c>
      <c r="E2272" s="163" t="s">
        <v>1297</v>
      </c>
      <c r="F2272" s="163"/>
      <c r="G2272" s="181" t="s">
        <v>1298</v>
      </c>
      <c r="H2272" s="184">
        <v>0.2172</v>
      </c>
      <c r="I2272" s="183">
        <v>29.46</v>
      </c>
      <c r="J2272" s="183">
        <v>6.39</v>
      </c>
    </row>
    <row r="2273" spans="1:10" ht="26.4" x14ac:dyDescent="0.25">
      <c r="A2273" s="180" t="s">
        <v>1294</v>
      </c>
      <c r="B2273" s="182" t="s">
        <v>1353</v>
      </c>
      <c r="C2273" s="180" t="s">
        <v>36</v>
      </c>
      <c r="D2273" s="180" t="s">
        <v>1354</v>
      </c>
      <c r="E2273" s="163" t="s">
        <v>1297</v>
      </c>
      <c r="F2273" s="163"/>
      <c r="G2273" s="181" t="s">
        <v>1298</v>
      </c>
      <c r="H2273" s="184">
        <v>0.2172</v>
      </c>
      <c r="I2273" s="183">
        <v>24.83</v>
      </c>
      <c r="J2273" s="183">
        <v>5.39</v>
      </c>
    </row>
    <row r="2274" spans="1:10" x14ac:dyDescent="0.25">
      <c r="A2274" s="185" t="s">
        <v>1303</v>
      </c>
      <c r="B2274" s="187" t="s">
        <v>2255</v>
      </c>
      <c r="C2274" s="185" t="s">
        <v>36</v>
      </c>
      <c r="D2274" s="185" t="s">
        <v>2256</v>
      </c>
      <c r="E2274" s="164" t="s">
        <v>1307</v>
      </c>
      <c r="F2274" s="164"/>
      <c r="G2274" s="186" t="s">
        <v>38</v>
      </c>
      <c r="H2274" s="189">
        <v>2</v>
      </c>
      <c r="I2274" s="188">
        <v>3.5</v>
      </c>
      <c r="J2274" s="188">
        <v>7</v>
      </c>
    </row>
    <row r="2275" spans="1:10" ht="26.4" x14ac:dyDescent="0.25">
      <c r="A2275" s="185" t="s">
        <v>1303</v>
      </c>
      <c r="B2275" s="187" t="s">
        <v>2248</v>
      </c>
      <c r="C2275" s="185" t="s">
        <v>36</v>
      </c>
      <c r="D2275" s="185" t="s">
        <v>2249</v>
      </c>
      <c r="E2275" s="164" t="s">
        <v>1307</v>
      </c>
      <c r="F2275" s="164"/>
      <c r="G2275" s="186" t="s">
        <v>38</v>
      </c>
      <c r="H2275" s="189">
        <v>0.115</v>
      </c>
      <c r="I2275" s="188">
        <v>27.15</v>
      </c>
      <c r="J2275" s="188">
        <v>3.12</v>
      </c>
    </row>
    <row r="2276" spans="1:10" x14ac:dyDescent="0.25">
      <c r="A2276" s="185" t="s">
        <v>1303</v>
      </c>
      <c r="B2276" s="187" t="s">
        <v>2257</v>
      </c>
      <c r="C2276" s="185" t="s">
        <v>36</v>
      </c>
      <c r="D2276" s="185" t="s">
        <v>2258</v>
      </c>
      <c r="E2276" s="164" t="s">
        <v>1307</v>
      </c>
      <c r="F2276" s="164"/>
      <c r="G2276" s="186" t="s">
        <v>38</v>
      </c>
      <c r="H2276" s="189">
        <v>1</v>
      </c>
      <c r="I2276" s="188">
        <v>20.059999999999999</v>
      </c>
      <c r="J2276" s="188">
        <v>20.059999999999999</v>
      </c>
    </row>
    <row r="2277" spans="1:10" x14ac:dyDescent="0.25">
      <c r="A2277" s="196"/>
      <c r="B2277" s="196"/>
      <c r="C2277" s="196"/>
      <c r="D2277" s="196"/>
      <c r="E2277" s="196" t="s">
        <v>1309</v>
      </c>
      <c r="F2277" s="197">
        <v>4.18</v>
      </c>
      <c r="G2277" s="196" t="s">
        <v>1310</v>
      </c>
      <c r="H2277" s="197">
        <v>4.7699999999999996</v>
      </c>
      <c r="I2277" s="196" t="s">
        <v>1311</v>
      </c>
      <c r="J2277" s="197">
        <v>8.9499999999999993</v>
      </c>
    </row>
    <row r="2278" spans="1:10" x14ac:dyDescent="0.25">
      <c r="A2278" s="196"/>
      <c r="B2278" s="196"/>
      <c r="C2278" s="196"/>
      <c r="D2278" s="196"/>
      <c r="E2278" s="196" t="s">
        <v>1312</v>
      </c>
      <c r="F2278" s="197">
        <v>8.6</v>
      </c>
      <c r="G2278" s="196"/>
      <c r="H2278" s="165" t="s">
        <v>1313</v>
      </c>
      <c r="I2278" s="165"/>
      <c r="J2278" s="197">
        <v>50.56</v>
      </c>
    </row>
    <row r="2279" spans="1:10" ht="14.4" thickBot="1" x14ac:dyDescent="0.3">
      <c r="A2279" s="191"/>
      <c r="B2279" s="191"/>
      <c r="C2279" s="191"/>
      <c r="D2279" s="191"/>
      <c r="E2279" s="191"/>
      <c r="F2279" s="191"/>
      <c r="G2279" s="191" t="s">
        <v>1314</v>
      </c>
      <c r="H2279" s="193" t="s">
        <v>1884</v>
      </c>
      <c r="I2279" s="191" t="s">
        <v>1316</v>
      </c>
      <c r="J2279" s="192">
        <v>455.04</v>
      </c>
    </row>
    <row r="2280" spans="1:10" ht="14.4" thickTop="1" x14ac:dyDescent="0.25">
      <c r="A2280" s="179"/>
      <c r="B2280" s="179"/>
      <c r="C2280" s="179"/>
      <c r="D2280" s="179"/>
      <c r="E2280" s="179"/>
      <c r="F2280" s="179"/>
      <c r="G2280" s="179"/>
      <c r="H2280" s="179"/>
      <c r="I2280" s="179"/>
      <c r="J2280" s="179"/>
    </row>
    <row r="2281" spans="1:10" x14ac:dyDescent="0.25">
      <c r="A2281" s="168" t="s">
        <v>694</v>
      </c>
      <c r="B2281" s="170" t="s">
        <v>3</v>
      </c>
      <c r="C2281" s="168" t="s">
        <v>4</v>
      </c>
      <c r="D2281" s="168" t="s">
        <v>5</v>
      </c>
      <c r="E2281" s="161" t="s">
        <v>1291</v>
      </c>
      <c r="F2281" s="161"/>
      <c r="G2281" s="169" t="s">
        <v>6</v>
      </c>
      <c r="H2281" s="170" t="s">
        <v>7</v>
      </c>
      <c r="I2281" s="170" t="s">
        <v>8</v>
      </c>
      <c r="J2281" s="170" t="s">
        <v>10</v>
      </c>
    </row>
    <row r="2282" spans="1:10" ht="39.6" x14ac:dyDescent="0.25">
      <c r="A2282" s="174" t="s">
        <v>1292</v>
      </c>
      <c r="B2282" s="176" t="s">
        <v>695</v>
      </c>
      <c r="C2282" s="174" t="s">
        <v>36</v>
      </c>
      <c r="D2282" s="174" t="s">
        <v>696</v>
      </c>
      <c r="E2282" s="162" t="s">
        <v>2254</v>
      </c>
      <c r="F2282" s="162"/>
      <c r="G2282" s="175" t="s">
        <v>38</v>
      </c>
      <c r="H2282" s="178">
        <v>1</v>
      </c>
      <c r="I2282" s="177">
        <v>12.98</v>
      </c>
      <c r="J2282" s="177">
        <v>12.98</v>
      </c>
    </row>
    <row r="2283" spans="1:10" ht="26.4" x14ac:dyDescent="0.25">
      <c r="A2283" s="180" t="s">
        <v>1294</v>
      </c>
      <c r="B2283" s="182" t="s">
        <v>1355</v>
      </c>
      <c r="C2283" s="180" t="s">
        <v>36</v>
      </c>
      <c r="D2283" s="180" t="s">
        <v>1356</v>
      </c>
      <c r="E2283" s="163" t="s">
        <v>1297</v>
      </c>
      <c r="F2283" s="163"/>
      <c r="G2283" s="181" t="s">
        <v>1298</v>
      </c>
      <c r="H2283" s="184">
        <v>0.127</v>
      </c>
      <c r="I2283" s="183">
        <v>29.46</v>
      </c>
      <c r="J2283" s="183">
        <v>3.74</v>
      </c>
    </row>
    <row r="2284" spans="1:10" ht="26.4" x14ac:dyDescent="0.25">
      <c r="A2284" s="180" t="s">
        <v>1294</v>
      </c>
      <c r="B2284" s="182" t="s">
        <v>1353</v>
      </c>
      <c r="C2284" s="180" t="s">
        <v>36</v>
      </c>
      <c r="D2284" s="180" t="s">
        <v>1354</v>
      </c>
      <c r="E2284" s="163" t="s">
        <v>1297</v>
      </c>
      <c r="F2284" s="163"/>
      <c r="G2284" s="181" t="s">
        <v>1298</v>
      </c>
      <c r="H2284" s="184">
        <v>0.127</v>
      </c>
      <c r="I2284" s="183">
        <v>24.83</v>
      </c>
      <c r="J2284" s="183">
        <v>3.15</v>
      </c>
    </row>
    <row r="2285" spans="1:10" x14ac:dyDescent="0.25">
      <c r="A2285" s="185" t="s">
        <v>1303</v>
      </c>
      <c r="B2285" s="187" t="s">
        <v>2103</v>
      </c>
      <c r="C2285" s="185" t="s">
        <v>36</v>
      </c>
      <c r="D2285" s="185" t="s">
        <v>2104</v>
      </c>
      <c r="E2285" s="164" t="s">
        <v>1307</v>
      </c>
      <c r="F2285" s="164"/>
      <c r="G2285" s="186" t="s">
        <v>38</v>
      </c>
      <c r="H2285" s="189">
        <v>7.1000000000000004E-3</v>
      </c>
      <c r="I2285" s="188">
        <v>2.06</v>
      </c>
      <c r="J2285" s="188">
        <v>0.01</v>
      </c>
    </row>
    <row r="2286" spans="1:10" ht="26.4" x14ac:dyDescent="0.25">
      <c r="A2286" s="185" t="s">
        <v>1303</v>
      </c>
      <c r="B2286" s="187" t="s">
        <v>2099</v>
      </c>
      <c r="C2286" s="185" t="s">
        <v>36</v>
      </c>
      <c r="D2286" s="185" t="s">
        <v>2100</v>
      </c>
      <c r="E2286" s="164" t="s">
        <v>1307</v>
      </c>
      <c r="F2286" s="164"/>
      <c r="G2286" s="186" t="s">
        <v>38</v>
      </c>
      <c r="H2286" s="189">
        <v>1.4999999999999999E-2</v>
      </c>
      <c r="I2286" s="188">
        <v>74.53</v>
      </c>
      <c r="J2286" s="188">
        <v>1.1100000000000001</v>
      </c>
    </row>
    <row r="2287" spans="1:10" x14ac:dyDescent="0.25">
      <c r="A2287" s="185" t="s">
        <v>1303</v>
      </c>
      <c r="B2287" s="187" t="s">
        <v>2105</v>
      </c>
      <c r="C2287" s="185" t="s">
        <v>36</v>
      </c>
      <c r="D2287" s="185" t="s">
        <v>2106</v>
      </c>
      <c r="E2287" s="164" t="s">
        <v>1307</v>
      </c>
      <c r="F2287" s="164"/>
      <c r="G2287" s="186" t="s">
        <v>38</v>
      </c>
      <c r="H2287" s="189">
        <v>9.9000000000000008E-3</v>
      </c>
      <c r="I2287" s="188">
        <v>65.78</v>
      </c>
      <c r="J2287" s="188">
        <v>0.65</v>
      </c>
    </row>
    <row r="2288" spans="1:10" x14ac:dyDescent="0.25">
      <c r="A2288" s="185" t="s">
        <v>1303</v>
      </c>
      <c r="B2288" s="187" t="s">
        <v>2259</v>
      </c>
      <c r="C2288" s="185" t="s">
        <v>36</v>
      </c>
      <c r="D2288" s="185" t="s">
        <v>2260</v>
      </c>
      <c r="E2288" s="164" t="s">
        <v>1307</v>
      </c>
      <c r="F2288" s="164"/>
      <c r="G2288" s="186" t="s">
        <v>38</v>
      </c>
      <c r="H2288" s="189">
        <v>1</v>
      </c>
      <c r="I2288" s="188">
        <v>4.32</v>
      </c>
      <c r="J2288" s="188">
        <v>4.32</v>
      </c>
    </row>
    <row r="2289" spans="1:10" x14ac:dyDescent="0.25">
      <c r="A2289" s="196"/>
      <c r="B2289" s="196"/>
      <c r="C2289" s="196"/>
      <c r="D2289" s="196"/>
      <c r="E2289" s="196" t="s">
        <v>1309</v>
      </c>
      <c r="F2289" s="197">
        <v>2.44</v>
      </c>
      <c r="G2289" s="196" t="s">
        <v>1310</v>
      </c>
      <c r="H2289" s="197">
        <v>2.79</v>
      </c>
      <c r="I2289" s="196" t="s">
        <v>1311</v>
      </c>
      <c r="J2289" s="197">
        <v>5.23</v>
      </c>
    </row>
    <row r="2290" spans="1:10" x14ac:dyDescent="0.25">
      <c r="A2290" s="196"/>
      <c r="B2290" s="196"/>
      <c r="C2290" s="196"/>
      <c r="D2290" s="196"/>
      <c r="E2290" s="196" t="s">
        <v>1312</v>
      </c>
      <c r="F2290" s="197">
        <v>2.66</v>
      </c>
      <c r="G2290" s="196"/>
      <c r="H2290" s="165" t="s">
        <v>1313</v>
      </c>
      <c r="I2290" s="165"/>
      <c r="J2290" s="197">
        <v>15.64</v>
      </c>
    </row>
    <row r="2291" spans="1:10" ht="14.4" thickBot="1" x14ac:dyDescent="0.3">
      <c r="A2291" s="191"/>
      <c r="B2291" s="191"/>
      <c r="C2291" s="191"/>
      <c r="D2291" s="191"/>
      <c r="E2291" s="191"/>
      <c r="F2291" s="191"/>
      <c r="G2291" s="191" t="s">
        <v>1314</v>
      </c>
      <c r="H2291" s="193" t="s">
        <v>2261</v>
      </c>
      <c r="I2291" s="191" t="s">
        <v>1316</v>
      </c>
      <c r="J2291" s="192">
        <v>922.76</v>
      </c>
    </row>
    <row r="2292" spans="1:10" ht="14.4" thickTop="1" x14ac:dyDescent="0.25">
      <c r="A2292" s="179"/>
      <c r="B2292" s="179"/>
      <c r="C2292" s="179"/>
      <c r="D2292" s="179"/>
      <c r="E2292" s="179"/>
      <c r="F2292" s="179"/>
      <c r="G2292" s="179"/>
      <c r="H2292" s="179"/>
      <c r="I2292" s="179"/>
      <c r="J2292" s="179"/>
    </row>
    <row r="2293" spans="1:10" x14ac:dyDescent="0.25">
      <c r="A2293" s="168" t="s">
        <v>697</v>
      </c>
      <c r="B2293" s="170" t="s">
        <v>3</v>
      </c>
      <c r="C2293" s="168" t="s">
        <v>4</v>
      </c>
      <c r="D2293" s="168" t="s">
        <v>5</v>
      </c>
      <c r="E2293" s="161" t="s">
        <v>1291</v>
      </c>
      <c r="F2293" s="161"/>
      <c r="G2293" s="169" t="s">
        <v>6</v>
      </c>
      <c r="H2293" s="170" t="s">
        <v>7</v>
      </c>
      <c r="I2293" s="170" t="s">
        <v>8</v>
      </c>
      <c r="J2293" s="170" t="s">
        <v>10</v>
      </c>
    </row>
    <row r="2294" spans="1:10" ht="39.6" x14ac:dyDescent="0.25">
      <c r="A2294" s="174" t="s">
        <v>1292</v>
      </c>
      <c r="B2294" s="176" t="s">
        <v>698</v>
      </c>
      <c r="C2294" s="174" t="s">
        <v>36</v>
      </c>
      <c r="D2294" s="174" t="s">
        <v>699</v>
      </c>
      <c r="E2294" s="162" t="s">
        <v>2254</v>
      </c>
      <c r="F2294" s="162"/>
      <c r="G2294" s="175" t="s">
        <v>38</v>
      </c>
      <c r="H2294" s="178">
        <v>1</v>
      </c>
      <c r="I2294" s="177">
        <v>10.67</v>
      </c>
      <c r="J2294" s="177">
        <v>10.67</v>
      </c>
    </row>
    <row r="2295" spans="1:10" ht="26.4" x14ac:dyDescent="0.25">
      <c r="A2295" s="180" t="s">
        <v>1294</v>
      </c>
      <c r="B2295" s="182" t="s">
        <v>1355</v>
      </c>
      <c r="C2295" s="180" t="s">
        <v>36</v>
      </c>
      <c r="D2295" s="180" t="s">
        <v>1356</v>
      </c>
      <c r="E2295" s="163" t="s">
        <v>1297</v>
      </c>
      <c r="F2295" s="163"/>
      <c r="G2295" s="181" t="s">
        <v>1298</v>
      </c>
      <c r="H2295" s="184">
        <v>0.127</v>
      </c>
      <c r="I2295" s="183">
        <v>29.46</v>
      </c>
      <c r="J2295" s="183">
        <v>3.74</v>
      </c>
    </row>
    <row r="2296" spans="1:10" ht="26.4" x14ac:dyDescent="0.25">
      <c r="A2296" s="180" t="s">
        <v>1294</v>
      </c>
      <c r="B2296" s="182" t="s">
        <v>1353</v>
      </c>
      <c r="C2296" s="180" t="s">
        <v>36</v>
      </c>
      <c r="D2296" s="180" t="s">
        <v>1354</v>
      </c>
      <c r="E2296" s="163" t="s">
        <v>1297</v>
      </c>
      <c r="F2296" s="163"/>
      <c r="G2296" s="181" t="s">
        <v>1298</v>
      </c>
      <c r="H2296" s="184">
        <v>0.127</v>
      </c>
      <c r="I2296" s="183">
        <v>24.83</v>
      </c>
      <c r="J2296" s="183">
        <v>3.15</v>
      </c>
    </row>
    <row r="2297" spans="1:10" x14ac:dyDescent="0.25">
      <c r="A2297" s="185" t="s">
        <v>1303</v>
      </c>
      <c r="B2297" s="187" t="s">
        <v>2105</v>
      </c>
      <c r="C2297" s="185" t="s">
        <v>36</v>
      </c>
      <c r="D2297" s="185" t="s">
        <v>2106</v>
      </c>
      <c r="E2297" s="164" t="s">
        <v>1307</v>
      </c>
      <c r="F2297" s="164"/>
      <c r="G2297" s="186" t="s">
        <v>38</v>
      </c>
      <c r="H2297" s="189">
        <v>9.9000000000000008E-3</v>
      </c>
      <c r="I2297" s="188">
        <v>65.78</v>
      </c>
      <c r="J2297" s="188">
        <v>0.65</v>
      </c>
    </row>
    <row r="2298" spans="1:10" ht="26.4" x14ac:dyDescent="0.25">
      <c r="A2298" s="185" t="s">
        <v>1303</v>
      </c>
      <c r="B2298" s="187" t="s">
        <v>2262</v>
      </c>
      <c r="C2298" s="185" t="s">
        <v>36</v>
      </c>
      <c r="D2298" s="185" t="s">
        <v>2263</v>
      </c>
      <c r="E2298" s="164" t="s">
        <v>1307</v>
      </c>
      <c r="F2298" s="164"/>
      <c r="G2298" s="186" t="s">
        <v>38</v>
      </c>
      <c r="H2298" s="189">
        <v>1</v>
      </c>
      <c r="I2298" s="188">
        <v>2.0099999999999998</v>
      </c>
      <c r="J2298" s="188">
        <v>2.0099999999999998</v>
      </c>
    </row>
    <row r="2299" spans="1:10" ht="26.4" x14ac:dyDescent="0.25">
      <c r="A2299" s="185" t="s">
        <v>1303</v>
      </c>
      <c r="B2299" s="187" t="s">
        <v>2099</v>
      </c>
      <c r="C2299" s="185" t="s">
        <v>36</v>
      </c>
      <c r="D2299" s="185" t="s">
        <v>2100</v>
      </c>
      <c r="E2299" s="164" t="s">
        <v>1307</v>
      </c>
      <c r="F2299" s="164"/>
      <c r="G2299" s="186" t="s">
        <v>38</v>
      </c>
      <c r="H2299" s="189">
        <v>1.4999999999999999E-2</v>
      </c>
      <c r="I2299" s="188">
        <v>74.53</v>
      </c>
      <c r="J2299" s="188">
        <v>1.1100000000000001</v>
      </c>
    </row>
    <row r="2300" spans="1:10" x14ac:dyDescent="0.25">
      <c r="A2300" s="185" t="s">
        <v>1303</v>
      </c>
      <c r="B2300" s="187" t="s">
        <v>2103</v>
      </c>
      <c r="C2300" s="185" t="s">
        <v>36</v>
      </c>
      <c r="D2300" s="185" t="s">
        <v>2104</v>
      </c>
      <c r="E2300" s="164" t="s">
        <v>1307</v>
      </c>
      <c r="F2300" s="164"/>
      <c r="G2300" s="186" t="s">
        <v>38</v>
      </c>
      <c r="H2300" s="189">
        <v>7.1000000000000004E-3</v>
      </c>
      <c r="I2300" s="188">
        <v>2.06</v>
      </c>
      <c r="J2300" s="188">
        <v>0.01</v>
      </c>
    </row>
    <row r="2301" spans="1:10" x14ac:dyDescent="0.25">
      <c r="A2301" s="196"/>
      <c r="B2301" s="196"/>
      <c r="C2301" s="196"/>
      <c r="D2301" s="196"/>
      <c r="E2301" s="196" t="s">
        <v>1309</v>
      </c>
      <c r="F2301" s="197">
        <v>2.44</v>
      </c>
      <c r="G2301" s="196" t="s">
        <v>1310</v>
      </c>
      <c r="H2301" s="197">
        <v>2.79</v>
      </c>
      <c r="I2301" s="196" t="s">
        <v>1311</v>
      </c>
      <c r="J2301" s="197">
        <v>5.23</v>
      </c>
    </row>
    <row r="2302" spans="1:10" x14ac:dyDescent="0.25">
      <c r="A2302" s="196"/>
      <c r="B2302" s="196"/>
      <c r="C2302" s="196"/>
      <c r="D2302" s="196"/>
      <c r="E2302" s="196" t="s">
        <v>1312</v>
      </c>
      <c r="F2302" s="197">
        <v>2.1800000000000002</v>
      </c>
      <c r="G2302" s="196"/>
      <c r="H2302" s="165" t="s">
        <v>1313</v>
      </c>
      <c r="I2302" s="165"/>
      <c r="J2302" s="197">
        <v>12.85</v>
      </c>
    </row>
    <row r="2303" spans="1:10" ht="14.4" thickBot="1" x14ac:dyDescent="0.3">
      <c r="A2303" s="191"/>
      <c r="B2303" s="191"/>
      <c r="C2303" s="191"/>
      <c r="D2303" s="191"/>
      <c r="E2303" s="191"/>
      <c r="F2303" s="191"/>
      <c r="G2303" s="191" t="s">
        <v>1314</v>
      </c>
      <c r="H2303" s="193" t="s">
        <v>2152</v>
      </c>
      <c r="I2303" s="191" t="s">
        <v>1316</v>
      </c>
      <c r="J2303" s="192">
        <v>372.65</v>
      </c>
    </row>
    <row r="2304" spans="1:10" ht="14.4" thickTop="1" x14ac:dyDescent="0.25">
      <c r="A2304" s="179"/>
      <c r="B2304" s="179"/>
      <c r="C2304" s="179"/>
      <c r="D2304" s="179"/>
      <c r="E2304" s="179"/>
      <c r="F2304" s="179"/>
      <c r="G2304" s="179"/>
      <c r="H2304" s="179"/>
      <c r="I2304" s="179"/>
      <c r="J2304" s="179"/>
    </row>
    <row r="2305" spans="1:10" x14ac:dyDescent="0.25">
      <c r="A2305" s="168" t="s">
        <v>700</v>
      </c>
      <c r="B2305" s="170" t="s">
        <v>3</v>
      </c>
      <c r="C2305" s="168" t="s">
        <v>4</v>
      </c>
      <c r="D2305" s="168" t="s">
        <v>5</v>
      </c>
      <c r="E2305" s="161" t="s">
        <v>1291</v>
      </c>
      <c r="F2305" s="161"/>
      <c r="G2305" s="169" t="s">
        <v>6</v>
      </c>
      <c r="H2305" s="170" t="s">
        <v>7</v>
      </c>
      <c r="I2305" s="170" t="s">
        <v>8</v>
      </c>
      <c r="J2305" s="170" t="s">
        <v>10</v>
      </c>
    </row>
    <row r="2306" spans="1:10" ht="39.6" x14ac:dyDescent="0.25">
      <c r="A2306" s="174" t="s">
        <v>1292</v>
      </c>
      <c r="B2306" s="176" t="s">
        <v>701</v>
      </c>
      <c r="C2306" s="174" t="s">
        <v>36</v>
      </c>
      <c r="D2306" s="174" t="s">
        <v>702</v>
      </c>
      <c r="E2306" s="162" t="s">
        <v>2254</v>
      </c>
      <c r="F2306" s="162"/>
      <c r="G2306" s="175" t="s">
        <v>38</v>
      </c>
      <c r="H2306" s="178">
        <v>1</v>
      </c>
      <c r="I2306" s="177">
        <v>16.05</v>
      </c>
      <c r="J2306" s="177">
        <v>16.05</v>
      </c>
    </row>
    <row r="2307" spans="1:10" ht="26.4" x14ac:dyDescent="0.25">
      <c r="A2307" s="180" t="s">
        <v>1294</v>
      </c>
      <c r="B2307" s="182" t="s">
        <v>1353</v>
      </c>
      <c r="C2307" s="180" t="s">
        <v>36</v>
      </c>
      <c r="D2307" s="180" t="s">
        <v>1354</v>
      </c>
      <c r="E2307" s="163" t="s">
        <v>1297</v>
      </c>
      <c r="F2307" s="163"/>
      <c r="G2307" s="181" t="s">
        <v>1298</v>
      </c>
      <c r="H2307" s="184">
        <v>0.13789999999999999</v>
      </c>
      <c r="I2307" s="183">
        <v>24.83</v>
      </c>
      <c r="J2307" s="183">
        <v>3.42</v>
      </c>
    </row>
    <row r="2308" spans="1:10" ht="26.4" x14ac:dyDescent="0.25">
      <c r="A2308" s="180" t="s">
        <v>1294</v>
      </c>
      <c r="B2308" s="182" t="s">
        <v>1355</v>
      </c>
      <c r="C2308" s="180" t="s">
        <v>36</v>
      </c>
      <c r="D2308" s="180" t="s">
        <v>1356</v>
      </c>
      <c r="E2308" s="163" t="s">
        <v>1297</v>
      </c>
      <c r="F2308" s="163"/>
      <c r="G2308" s="181" t="s">
        <v>1298</v>
      </c>
      <c r="H2308" s="184">
        <v>0.13789999999999999</v>
      </c>
      <c r="I2308" s="183">
        <v>29.46</v>
      </c>
      <c r="J2308" s="183">
        <v>4.0599999999999996</v>
      </c>
    </row>
    <row r="2309" spans="1:10" x14ac:dyDescent="0.25">
      <c r="A2309" s="185" t="s">
        <v>1303</v>
      </c>
      <c r="B2309" s="187" t="s">
        <v>2264</v>
      </c>
      <c r="C2309" s="185" t="s">
        <v>36</v>
      </c>
      <c r="D2309" s="185" t="s">
        <v>2265</v>
      </c>
      <c r="E2309" s="164" t="s">
        <v>1307</v>
      </c>
      <c r="F2309" s="164"/>
      <c r="G2309" s="186" t="s">
        <v>38</v>
      </c>
      <c r="H2309" s="189">
        <v>2</v>
      </c>
      <c r="I2309" s="188">
        <v>1.98</v>
      </c>
      <c r="J2309" s="188">
        <v>3.96</v>
      </c>
    </row>
    <row r="2310" spans="1:10" ht="26.4" x14ac:dyDescent="0.25">
      <c r="A2310" s="185" t="s">
        <v>1303</v>
      </c>
      <c r="B2310" s="187" t="s">
        <v>2266</v>
      </c>
      <c r="C2310" s="185" t="s">
        <v>36</v>
      </c>
      <c r="D2310" s="185" t="s">
        <v>2267</v>
      </c>
      <c r="E2310" s="164" t="s">
        <v>1307</v>
      </c>
      <c r="F2310" s="164"/>
      <c r="G2310" s="186" t="s">
        <v>38</v>
      </c>
      <c r="H2310" s="189">
        <v>1</v>
      </c>
      <c r="I2310" s="188">
        <v>3.26</v>
      </c>
      <c r="J2310" s="188">
        <v>3.26</v>
      </c>
    </row>
    <row r="2311" spans="1:10" ht="26.4" x14ac:dyDescent="0.25">
      <c r="A2311" s="185" t="s">
        <v>1303</v>
      </c>
      <c r="B2311" s="187" t="s">
        <v>2248</v>
      </c>
      <c r="C2311" s="185" t="s">
        <v>36</v>
      </c>
      <c r="D2311" s="185" t="s">
        <v>2249</v>
      </c>
      <c r="E2311" s="164" t="s">
        <v>1307</v>
      </c>
      <c r="F2311" s="164"/>
      <c r="G2311" s="186" t="s">
        <v>38</v>
      </c>
      <c r="H2311" s="189">
        <v>0.05</v>
      </c>
      <c r="I2311" s="188">
        <v>27.15</v>
      </c>
      <c r="J2311" s="188">
        <v>1.35</v>
      </c>
    </row>
    <row r="2312" spans="1:10" x14ac:dyDescent="0.25">
      <c r="A2312" s="196"/>
      <c r="B2312" s="196"/>
      <c r="C2312" s="196"/>
      <c r="D2312" s="196"/>
      <c r="E2312" s="196" t="s">
        <v>1309</v>
      </c>
      <c r="F2312" s="197">
        <v>2.65</v>
      </c>
      <c r="G2312" s="196" t="s">
        <v>1310</v>
      </c>
      <c r="H2312" s="197">
        <v>3.03</v>
      </c>
      <c r="I2312" s="196" t="s">
        <v>1311</v>
      </c>
      <c r="J2312" s="197">
        <v>5.68</v>
      </c>
    </row>
    <row r="2313" spans="1:10" x14ac:dyDescent="0.25">
      <c r="A2313" s="196"/>
      <c r="B2313" s="196"/>
      <c r="C2313" s="196"/>
      <c r="D2313" s="196"/>
      <c r="E2313" s="196" t="s">
        <v>1312</v>
      </c>
      <c r="F2313" s="197">
        <v>3.29</v>
      </c>
      <c r="G2313" s="196"/>
      <c r="H2313" s="165" t="s">
        <v>1313</v>
      </c>
      <c r="I2313" s="165"/>
      <c r="J2313" s="197">
        <v>19.34</v>
      </c>
    </row>
    <row r="2314" spans="1:10" ht="14.4" thickBot="1" x14ac:dyDescent="0.3">
      <c r="A2314" s="191"/>
      <c r="B2314" s="191"/>
      <c r="C2314" s="191"/>
      <c r="D2314" s="191"/>
      <c r="E2314" s="191"/>
      <c r="F2314" s="191"/>
      <c r="G2314" s="191" t="s">
        <v>1314</v>
      </c>
      <c r="H2314" s="193" t="s">
        <v>2126</v>
      </c>
      <c r="I2314" s="191" t="s">
        <v>1316</v>
      </c>
      <c r="J2314" s="192">
        <v>541.52</v>
      </c>
    </row>
    <row r="2315" spans="1:10" ht="14.4" thickTop="1" x14ac:dyDescent="0.25">
      <c r="A2315" s="179"/>
      <c r="B2315" s="179"/>
      <c r="C2315" s="179"/>
      <c r="D2315" s="179"/>
      <c r="E2315" s="179"/>
      <c r="F2315" s="179"/>
      <c r="G2315" s="179"/>
      <c r="H2315" s="179"/>
      <c r="I2315" s="179"/>
      <c r="J2315" s="179"/>
    </row>
    <row r="2316" spans="1:10" x14ac:dyDescent="0.25">
      <c r="A2316" s="168" t="s">
        <v>703</v>
      </c>
      <c r="B2316" s="170" t="s">
        <v>3</v>
      </c>
      <c r="C2316" s="168" t="s">
        <v>4</v>
      </c>
      <c r="D2316" s="168" t="s">
        <v>5</v>
      </c>
      <c r="E2316" s="161" t="s">
        <v>1291</v>
      </c>
      <c r="F2316" s="161"/>
      <c r="G2316" s="169" t="s">
        <v>6</v>
      </c>
      <c r="H2316" s="170" t="s">
        <v>7</v>
      </c>
      <c r="I2316" s="170" t="s">
        <v>8</v>
      </c>
      <c r="J2316" s="170" t="s">
        <v>10</v>
      </c>
    </row>
    <row r="2317" spans="1:10" ht="39.6" x14ac:dyDescent="0.25">
      <c r="A2317" s="174" t="s">
        <v>1292</v>
      </c>
      <c r="B2317" s="176" t="s">
        <v>704</v>
      </c>
      <c r="C2317" s="174" t="s">
        <v>36</v>
      </c>
      <c r="D2317" s="174" t="s">
        <v>705</v>
      </c>
      <c r="E2317" s="162" t="s">
        <v>2254</v>
      </c>
      <c r="F2317" s="162"/>
      <c r="G2317" s="175" t="s">
        <v>38</v>
      </c>
      <c r="H2317" s="178">
        <v>1</v>
      </c>
      <c r="I2317" s="177">
        <v>23.63</v>
      </c>
      <c r="J2317" s="177">
        <v>23.63</v>
      </c>
    </row>
    <row r="2318" spans="1:10" ht="26.4" x14ac:dyDescent="0.25">
      <c r="A2318" s="180" t="s">
        <v>1294</v>
      </c>
      <c r="B2318" s="182" t="s">
        <v>1353</v>
      </c>
      <c r="C2318" s="180" t="s">
        <v>36</v>
      </c>
      <c r="D2318" s="180" t="s">
        <v>1354</v>
      </c>
      <c r="E2318" s="163" t="s">
        <v>1297</v>
      </c>
      <c r="F2318" s="163"/>
      <c r="G2318" s="181" t="s">
        <v>1298</v>
      </c>
      <c r="H2318" s="184">
        <v>0.16520000000000001</v>
      </c>
      <c r="I2318" s="183">
        <v>24.83</v>
      </c>
      <c r="J2318" s="183">
        <v>4.0999999999999996</v>
      </c>
    </row>
    <row r="2319" spans="1:10" ht="26.4" x14ac:dyDescent="0.25">
      <c r="A2319" s="180" t="s">
        <v>1294</v>
      </c>
      <c r="B2319" s="182" t="s">
        <v>1355</v>
      </c>
      <c r="C2319" s="180" t="s">
        <v>36</v>
      </c>
      <c r="D2319" s="180" t="s">
        <v>1356</v>
      </c>
      <c r="E2319" s="163" t="s">
        <v>1297</v>
      </c>
      <c r="F2319" s="163"/>
      <c r="G2319" s="181" t="s">
        <v>1298</v>
      </c>
      <c r="H2319" s="184">
        <v>0.16520000000000001</v>
      </c>
      <c r="I2319" s="183">
        <v>29.46</v>
      </c>
      <c r="J2319" s="183">
        <v>4.8600000000000003</v>
      </c>
    </row>
    <row r="2320" spans="1:10" ht="26.4" x14ac:dyDescent="0.25">
      <c r="A2320" s="185" t="s">
        <v>1303</v>
      </c>
      <c r="B2320" s="187" t="s">
        <v>2248</v>
      </c>
      <c r="C2320" s="185" t="s">
        <v>36</v>
      </c>
      <c r="D2320" s="185" t="s">
        <v>2249</v>
      </c>
      <c r="E2320" s="164" t="s">
        <v>1307</v>
      </c>
      <c r="F2320" s="164"/>
      <c r="G2320" s="186" t="s">
        <v>38</v>
      </c>
      <c r="H2320" s="189">
        <v>7.4999999999999997E-2</v>
      </c>
      <c r="I2320" s="188">
        <v>27.15</v>
      </c>
      <c r="J2320" s="188">
        <v>2.0299999999999998</v>
      </c>
    </row>
    <row r="2321" spans="1:10" x14ac:dyDescent="0.25">
      <c r="A2321" s="185" t="s">
        <v>1303</v>
      </c>
      <c r="B2321" s="187" t="s">
        <v>2268</v>
      </c>
      <c r="C2321" s="185" t="s">
        <v>36</v>
      </c>
      <c r="D2321" s="185" t="s">
        <v>2269</v>
      </c>
      <c r="E2321" s="164" t="s">
        <v>1307</v>
      </c>
      <c r="F2321" s="164"/>
      <c r="G2321" s="186" t="s">
        <v>38</v>
      </c>
      <c r="H2321" s="189">
        <v>2</v>
      </c>
      <c r="I2321" s="188">
        <v>2.91</v>
      </c>
      <c r="J2321" s="188">
        <v>5.82</v>
      </c>
    </row>
    <row r="2322" spans="1:10" ht="26.4" x14ac:dyDescent="0.25">
      <c r="A2322" s="185" t="s">
        <v>1303</v>
      </c>
      <c r="B2322" s="187" t="s">
        <v>2270</v>
      </c>
      <c r="C2322" s="185" t="s">
        <v>36</v>
      </c>
      <c r="D2322" s="185" t="s">
        <v>2271</v>
      </c>
      <c r="E2322" s="164" t="s">
        <v>1307</v>
      </c>
      <c r="F2322" s="164"/>
      <c r="G2322" s="186" t="s">
        <v>38</v>
      </c>
      <c r="H2322" s="189">
        <v>1</v>
      </c>
      <c r="I2322" s="188">
        <v>6.82</v>
      </c>
      <c r="J2322" s="188">
        <v>6.82</v>
      </c>
    </row>
    <row r="2323" spans="1:10" x14ac:dyDescent="0.25">
      <c r="A2323" s="196"/>
      <c r="B2323" s="196"/>
      <c r="C2323" s="196"/>
      <c r="D2323" s="196"/>
      <c r="E2323" s="196" t="s">
        <v>1309</v>
      </c>
      <c r="F2323" s="197">
        <v>3.17</v>
      </c>
      <c r="G2323" s="196" t="s">
        <v>1310</v>
      </c>
      <c r="H2323" s="197">
        <v>3.63</v>
      </c>
      <c r="I2323" s="196" t="s">
        <v>1311</v>
      </c>
      <c r="J2323" s="197">
        <v>6.8</v>
      </c>
    </row>
    <row r="2324" spans="1:10" x14ac:dyDescent="0.25">
      <c r="A2324" s="196"/>
      <c r="B2324" s="196"/>
      <c r="C2324" s="196"/>
      <c r="D2324" s="196"/>
      <c r="E2324" s="196" t="s">
        <v>1312</v>
      </c>
      <c r="F2324" s="197">
        <v>4.84</v>
      </c>
      <c r="G2324" s="196"/>
      <c r="H2324" s="165" t="s">
        <v>1313</v>
      </c>
      <c r="I2324" s="165"/>
      <c r="J2324" s="197">
        <v>28.47</v>
      </c>
    </row>
    <row r="2325" spans="1:10" ht="14.4" thickBot="1" x14ac:dyDescent="0.3">
      <c r="A2325" s="191"/>
      <c r="B2325" s="191"/>
      <c r="C2325" s="191"/>
      <c r="D2325" s="191"/>
      <c r="E2325" s="191"/>
      <c r="F2325" s="191"/>
      <c r="G2325" s="191" t="s">
        <v>1314</v>
      </c>
      <c r="H2325" s="193" t="s">
        <v>1436</v>
      </c>
      <c r="I2325" s="191" t="s">
        <v>1316</v>
      </c>
      <c r="J2325" s="192">
        <v>170.82</v>
      </c>
    </row>
    <row r="2326" spans="1:10" ht="14.4" thickTop="1" x14ac:dyDescent="0.25">
      <c r="A2326" s="179"/>
      <c r="B2326" s="179"/>
      <c r="C2326" s="179"/>
      <c r="D2326" s="179"/>
      <c r="E2326" s="179"/>
      <c r="F2326" s="179"/>
      <c r="G2326" s="179"/>
      <c r="H2326" s="179"/>
      <c r="I2326" s="179"/>
      <c r="J2326" s="179"/>
    </row>
    <row r="2327" spans="1:10" x14ac:dyDescent="0.25">
      <c r="A2327" s="168" t="s">
        <v>706</v>
      </c>
      <c r="B2327" s="170" t="s">
        <v>3</v>
      </c>
      <c r="C2327" s="168" t="s">
        <v>4</v>
      </c>
      <c r="D2327" s="168" t="s">
        <v>5</v>
      </c>
      <c r="E2327" s="161" t="s">
        <v>1291</v>
      </c>
      <c r="F2327" s="161"/>
      <c r="G2327" s="169" t="s">
        <v>6</v>
      </c>
      <c r="H2327" s="170" t="s">
        <v>7</v>
      </c>
      <c r="I2327" s="170" t="s">
        <v>8</v>
      </c>
      <c r="J2327" s="170" t="s">
        <v>10</v>
      </c>
    </row>
    <row r="2328" spans="1:10" ht="39.6" x14ac:dyDescent="0.25">
      <c r="A2328" s="174" t="s">
        <v>1292</v>
      </c>
      <c r="B2328" s="176" t="s">
        <v>707</v>
      </c>
      <c r="C2328" s="174" t="s">
        <v>36</v>
      </c>
      <c r="D2328" s="174" t="s">
        <v>708</v>
      </c>
      <c r="E2328" s="162" t="s">
        <v>2254</v>
      </c>
      <c r="F2328" s="162"/>
      <c r="G2328" s="175" t="s">
        <v>38</v>
      </c>
      <c r="H2328" s="178">
        <v>1</v>
      </c>
      <c r="I2328" s="177">
        <v>15.42</v>
      </c>
      <c r="J2328" s="177">
        <v>15.42</v>
      </c>
    </row>
    <row r="2329" spans="1:10" ht="26.4" x14ac:dyDescent="0.25">
      <c r="A2329" s="180" t="s">
        <v>1294</v>
      </c>
      <c r="B2329" s="182" t="s">
        <v>1355</v>
      </c>
      <c r="C2329" s="180" t="s">
        <v>36</v>
      </c>
      <c r="D2329" s="180" t="s">
        <v>1356</v>
      </c>
      <c r="E2329" s="163" t="s">
        <v>1297</v>
      </c>
      <c r="F2329" s="163"/>
      <c r="G2329" s="181" t="s">
        <v>1298</v>
      </c>
      <c r="H2329" s="184">
        <v>0.13789999999999999</v>
      </c>
      <c r="I2329" s="183">
        <v>29.46</v>
      </c>
      <c r="J2329" s="183">
        <v>4.0599999999999996</v>
      </c>
    </row>
    <row r="2330" spans="1:10" ht="26.4" x14ac:dyDescent="0.25">
      <c r="A2330" s="180" t="s">
        <v>1294</v>
      </c>
      <c r="B2330" s="182" t="s">
        <v>1353</v>
      </c>
      <c r="C2330" s="180" t="s">
        <v>36</v>
      </c>
      <c r="D2330" s="180" t="s">
        <v>1354</v>
      </c>
      <c r="E2330" s="163" t="s">
        <v>1297</v>
      </c>
      <c r="F2330" s="163"/>
      <c r="G2330" s="181" t="s">
        <v>1298</v>
      </c>
      <c r="H2330" s="184">
        <v>0.13789999999999999</v>
      </c>
      <c r="I2330" s="183">
        <v>24.83</v>
      </c>
      <c r="J2330" s="183">
        <v>3.42</v>
      </c>
    </row>
    <row r="2331" spans="1:10" ht="26.4" x14ac:dyDescent="0.25">
      <c r="A2331" s="185" t="s">
        <v>1303</v>
      </c>
      <c r="B2331" s="187" t="s">
        <v>2248</v>
      </c>
      <c r="C2331" s="185" t="s">
        <v>36</v>
      </c>
      <c r="D2331" s="185" t="s">
        <v>2249</v>
      </c>
      <c r="E2331" s="164" t="s">
        <v>1307</v>
      </c>
      <c r="F2331" s="164"/>
      <c r="G2331" s="186" t="s">
        <v>38</v>
      </c>
      <c r="H2331" s="189">
        <v>0.05</v>
      </c>
      <c r="I2331" s="188">
        <v>27.15</v>
      </c>
      <c r="J2331" s="188">
        <v>1.35</v>
      </c>
    </row>
    <row r="2332" spans="1:10" x14ac:dyDescent="0.25">
      <c r="A2332" s="185" t="s">
        <v>1303</v>
      </c>
      <c r="B2332" s="187" t="s">
        <v>2264</v>
      </c>
      <c r="C2332" s="185" t="s">
        <v>36</v>
      </c>
      <c r="D2332" s="185" t="s">
        <v>2265</v>
      </c>
      <c r="E2332" s="164" t="s">
        <v>1307</v>
      </c>
      <c r="F2332" s="164"/>
      <c r="G2332" s="186" t="s">
        <v>38</v>
      </c>
      <c r="H2332" s="189">
        <v>2</v>
      </c>
      <c r="I2332" s="188">
        <v>1.98</v>
      </c>
      <c r="J2332" s="188">
        <v>3.96</v>
      </c>
    </row>
    <row r="2333" spans="1:10" ht="26.4" x14ac:dyDescent="0.25">
      <c r="A2333" s="185" t="s">
        <v>1303</v>
      </c>
      <c r="B2333" s="187" t="s">
        <v>2272</v>
      </c>
      <c r="C2333" s="185" t="s">
        <v>36</v>
      </c>
      <c r="D2333" s="185" t="s">
        <v>2273</v>
      </c>
      <c r="E2333" s="164" t="s">
        <v>1307</v>
      </c>
      <c r="F2333" s="164"/>
      <c r="G2333" s="186" t="s">
        <v>38</v>
      </c>
      <c r="H2333" s="189">
        <v>1</v>
      </c>
      <c r="I2333" s="188">
        <v>2.63</v>
      </c>
      <c r="J2333" s="188">
        <v>2.63</v>
      </c>
    </row>
    <row r="2334" spans="1:10" x14ac:dyDescent="0.25">
      <c r="A2334" s="196"/>
      <c r="B2334" s="196"/>
      <c r="C2334" s="196"/>
      <c r="D2334" s="196"/>
      <c r="E2334" s="196" t="s">
        <v>1309</v>
      </c>
      <c r="F2334" s="197">
        <v>2.65</v>
      </c>
      <c r="G2334" s="196" t="s">
        <v>1310</v>
      </c>
      <c r="H2334" s="197">
        <v>3.03</v>
      </c>
      <c r="I2334" s="196" t="s">
        <v>1311</v>
      </c>
      <c r="J2334" s="197">
        <v>5.68</v>
      </c>
    </row>
    <row r="2335" spans="1:10" x14ac:dyDescent="0.25">
      <c r="A2335" s="196"/>
      <c r="B2335" s="196"/>
      <c r="C2335" s="196"/>
      <c r="D2335" s="196"/>
      <c r="E2335" s="196" t="s">
        <v>1312</v>
      </c>
      <c r="F2335" s="197">
        <v>3.16</v>
      </c>
      <c r="G2335" s="196"/>
      <c r="H2335" s="165" t="s">
        <v>1313</v>
      </c>
      <c r="I2335" s="165"/>
      <c r="J2335" s="197">
        <v>18.579999999999998</v>
      </c>
    </row>
    <row r="2336" spans="1:10" ht="14.4" thickBot="1" x14ac:dyDescent="0.3">
      <c r="A2336" s="191"/>
      <c r="B2336" s="191"/>
      <c r="C2336" s="191"/>
      <c r="D2336" s="191"/>
      <c r="E2336" s="191"/>
      <c r="F2336" s="191"/>
      <c r="G2336" s="191" t="s">
        <v>1314</v>
      </c>
      <c r="H2336" s="193" t="s">
        <v>1892</v>
      </c>
      <c r="I2336" s="191" t="s">
        <v>1316</v>
      </c>
      <c r="J2336" s="192">
        <v>74.319999999999993</v>
      </c>
    </row>
    <row r="2337" spans="1:10" ht="14.4" thickTop="1" x14ac:dyDescent="0.25">
      <c r="A2337" s="179"/>
      <c r="B2337" s="179"/>
      <c r="C2337" s="179"/>
      <c r="D2337" s="179"/>
      <c r="E2337" s="179"/>
      <c r="F2337" s="179"/>
      <c r="G2337" s="179"/>
      <c r="H2337" s="179"/>
      <c r="I2337" s="179"/>
      <c r="J2337" s="179"/>
    </row>
    <row r="2338" spans="1:10" x14ac:dyDescent="0.25">
      <c r="A2338" s="168" t="s">
        <v>709</v>
      </c>
      <c r="B2338" s="170" t="s">
        <v>3</v>
      </c>
      <c r="C2338" s="168" t="s">
        <v>4</v>
      </c>
      <c r="D2338" s="168" t="s">
        <v>5</v>
      </c>
      <c r="E2338" s="161" t="s">
        <v>1291</v>
      </c>
      <c r="F2338" s="161"/>
      <c r="G2338" s="169" t="s">
        <v>6</v>
      </c>
      <c r="H2338" s="170" t="s">
        <v>7</v>
      </c>
      <c r="I2338" s="170" t="s">
        <v>8</v>
      </c>
      <c r="J2338" s="170" t="s">
        <v>10</v>
      </c>
    </row>
    <row r="2339" spans="1:10" ht="39.6" x14ac:dyDescent="0.25">
      <c r="A2339" s="174" t="s">
        <v>1292</v>
      </c>
      <c r="B2339" s="176" t="s">
        <v>710</v>
      </c>
      <c r="C2339" s="174" t="s">
        <v>36</v>
      </c>
      <c r="D2339" s="174" t="s">
        <v>711</v>
      </c>
      <c r="E2339" s="162" t="s">
        <v>2254</v>
      </c>
      <c r="F2339" s="162"/>
      <c r="G2339" s="175" t="s">
        <v>38</v>
      </c>
      <c r="H2339" s="178">
        <v>1</v>
      </c>
      <c r="I2339" s="177">
        <v>10.47</v>
      </c>
      <c r="J2339" s="177">
        <v>10.47</v>
      </c>
    </row>
    <row r="2340" spans="1:10" ht="26.4" x14ac:dyDescent="0.25">
      <c r="A2340" s="180" t="s">
        <v>1294</v>
      </c>
      <c r="B2340" s="182" t="s">
        <v>1355</v>
      </c>
      <c r="C2340" s="180" t="s">
        <v>36</v>
      </c>
      <c r="D2340" s="180" t="s">
        <v>1356</v>
      </c>
      <c r="E2340" s="163" t="s">
        <v>1297</v>
      </c>
      <c r="F2340" s="163"/>
      <c r="G2340" s="181" t="s">
        <v>1298</v>
      </c>
      <c r="H2340" s="184">
        <v>0.127</v>
      </c>
      <c r="I2340" s="183">
        <v>29.46</v>
      </c>
      <c r="J2340" s="183">
        <v>3.74</v>
      </c>
    </row>
    <row r="2341" spans="1:10" ht="26.4" x14ac:dyDescent="0.25">
      <c r="A2341" s="180" t="s">
        <v>1294</v>
      </c>
      <c r="B2341" s="182" t="s">
        <v>1353</v>
      </c>
      <c r="C2341" s="180" t="s">
        <v>36</v>
      </c>
      <c r="D2341" s="180" t="s">
        <v>1354</v>
      </c>
      <c r="E2341" s="163" t="s">
        <v>1297</v>
      </c>
      <c r="F2341" s="163"/>
      <c r="G2341" s="181" t="s">
        <v>1298</v>
      </c>
      <c r="H2341" s="184">
        <v>0.127</v>
      </c>
      <c r="I2341" s="183">
        <v>24.83</v>
      </c>
      <c r="J2341" s="183">
        <v>3.15</v>
      </c>
    </row>
    <row r="2342" spans="1:10" ht="26.4" x14ac:dyDescent="0.25">
      <c r="A2342" s="185" t="s">
        <v>1303</v>
      </c>
      <c r="B2342" s="187" t="s">
        <v>2274</v>
      </c>
      <c r="C2342" s="185" t="s">
        <v>36</v>
      </c>
      <c r="D2342" s="185" t="s">
        <v>2275</v>
      </c>
      <c r="E2342" s="164" t="s">
        <v>1307</v>
      </c>
      <c r="F2342" s="164"/>
      <c r="G2342" s="186" t="s">
        <v>38</v>
      </c>
      <c r="H2342" s="189">
        <v>1</v>
      </c>
      <c r="I2342" s="188">
        <v>1.81</v>
      </c>
      <c r="J2342" s="188">
        <v>1.81</v>
      </c>
    </row>
    <row r="2343" spans="1:10" ht="26.4" x14ac:dyDescent="0.25">
      <c r="A2343" s="185" t="s">
        <v>1303</v>
      </c>
      <c r="B2343" s="187" t="s">
        <v>2099</v>
      </c>
      <c r="C2343" s="185" t="s">
        <v>36</v>
      </c>
      <c r="D2343" s="185" t="s">
        <v>2100</v>
      </c>
      <c r="E2343" s="164" t="s">
        <v>1307</v>
      </c>
      <c r="F2343" s="164"/>
      <c r="G2343" s="186" t="s">
        <v>38</v>
      </c>
      <c r="H2343" s="189">
        <v>1.4999999999999999E-2</v>
      </c>
      <c r="I2343" s="188">
        <v>74.53</v>
      </c>
      <c r="J2343" s="188">
        <v>1.1100000000000001</v>
      </c>
    </row>
    <row r="2344" spans="1:10" x14ac:dyDescent="0.25">
      <c r="A2344" s="185" t="s">
        <v>1303</v>
      </c>
      <c r="B2344" s="187" t="s">
        <v>2105</v>
      </c>
      <c r="C2344" s="185" t="s">
        <v>36</v>
      </c>
      <c r="D2344" s="185" t="s">
        <v>2106</v>
      </c>
      <c r="E2344" s="164" t="s">
        <v>1307</v>
      </c>
      <c r="F2344" s="164"/>
      <c r="G2344" s="186" t="s">
        <v>38</v>
      </c>
      <c r="H2344" s="189">
        <v>9.9000000000000008E-3</v>
      </c>
      <c r="I2344" s="188">
        <v>65.78</v>
      </c>
      <c r="J2344" s="188">
        <v>0.65</v>
      </c>
    </row>
    <row r="2345" spans="1:10" x14ac:dyDescent="0.25">
      <c r="A2345" s="185" t="s">
        <v>1303</v>
      </c>
      <c r="B2345" s="187" t="s">
        <v>2103</v>
      </c>
      <c r="C2345" s="185" t="s">
        <v>36</v>
      </c>
      <c r="D2345" s="185" t="s">
        <v>2104</v>
      </c>
      <c r="E2345" s="164" t="s">
        <v>1307</v>
      </c>
      <c r="F2345" s="164"/>
      <c r="G2345" s="186" t="s">
        <v>38</v>
      </c>
      <c r="H2345" s="189">
        <v>7.1000000000000004E-3</v>
      </c>
      <c r="I2345" s="188">
        <v>2.06</v>
      </c>
      <c r="J2345" s="188">
        <v>0.01</v>
      </c>
    </row>
    <row r="2346" spans="1:10" x14ac:dyDescent="0.25">
      <c r="A2346" s="196"/>
      <c r="B2346" s="196"/>
      <c r="C2346" s="196"/>
      <c r="D2346" s="196"/>
      <c r="E2346" s="196" t="s">
        <v>1309</v>
      </c>
      <c r="F2346" s="197">
        <v>2.44</v>
      </c>
      <c r="G2346" s="196" t="s">
        <v>1310</v>
      </c>
      <c r="H2346" s="197">
        <v>2.79</v>
      </c>
      <c r="I2346" s="196" t="s">
        <v>1311</v>
      </c>
      <c r="J2346" s="197">
        <v>5.23</v>
      </c>
    </row>
    <row r="2347" spans="1:10" x14ac:dyDescent="0.25">
      <c r="A2347" s="196"/>
      <c r="B2347" s="196"/>
      <c r="C2347" s="196"/>
      <c r="D2347" s="196"/>
      <c r="E2347" s="196" t="s">
        <v>1312</v>
      </c>
      <c r="F2347" s="197">
        <v>2.14</v>
      </c>
      <c r="G2347" s="196"/>
      <c r="H2347" s="165" t="s">
        <v>1313</v>
      </c>
      <c r="I2347" s="165"/>
      <c r="J2347" s="197">
        <v>12.61</v>
      </c>
    </row>
    <row r="2348" spans="1:10" ht="14.4" thickBot="1" x14ac:dyDescent="0.3">
      <c r="A2348" s="191"/>
      <c r="B2348" s="191"/>
      <c r="C2348" s="191"/>
      <c r="D2348" s="191"/>
      <c r="E2348" s="191"/>
      <c r="F2348" s="191"/>
      <c r="G2348" s="191" t="s">
        <v>1314</v>
      </c>
      <c r="H2348" s="193" t="s">
        <v>2276</v>
      </c>
      <c r="I2348" s="191" t="s">
        <v>1316</v>
      </c>
      <c r="J2348" s="192">
        <v>479.18</v>
      </c>
    </row>
    <row r="2349" spans="1:10" ht="14.4" thickTop="1" x14ac:dyDescent="0.25">
      <c r="A2349" s="179"/>
      <c r="B2349" s="179"/>
      <c r="C2349" s="179"/>
      <c r="D2349" s="179"/>
      <c r="E2349" s="179"/>
      <c r="F2349" s="179"/>
      <c r="G2349" s="179"/>
      <c r="H2349" s="179"/>
      <c r="I2349" s="179"/>
      <c r="J2349" s="179"/>
    </row>
    <row r="2350" spans="1:10" x14ac:dyDescent="0.25">
      <c r="A2350" s="168" t="s">
        <v>712</v>
      </c>
      <c r="B2350" s="170" t="s">
        <v>3</v>
      </c>
      <c r="C2350" s="168" t="s">
        <v>4</v>
      </c>
      <c r="D2350" s="168" t="s">
        <v>5</v>
      </c>
      <c r="E2350" s="161" t="s">
        <v>1291</v>
      </c>
      <c r="F2350" s="161"/>
      <c r="G2350" s="169" t="s">
        <v>6</v>
      </c>
      <c r="H2350" s="170" t="s">
        <v>7</v>
      </c>
      <c r="I2350" s="170" t="s">
        <v>8</v>
      </c>
      <c r="J2350" s="170" t="s">
        <v>10</v>
      </c>
    </row>
    <row r="2351" spans="1:10" ht="39.6" x14ac:dyDescent="0.25">
      <c r="A2351" s="174" t="s">
        <v>1292</v>
      </c>
      <c r="B2351" s="176" t="s">
        <v>713</v>
      </c>
      <c r="C2351" s="174" t="s">
        <v>36</v>
      </c>
      <c r="D2351" s="174" t="s">
        <v>714</v>
      </c>
      <c r="E2351" s="162" t="s">
        <v>2254</v>
      </c>
      <c r="F2351" s="162"/>
      <c r="G2351" s="175" t="s">
        <v>38</v>
      </c>
      <c r="H2351" s="178">
        <v>1</v>
      </c>
      <c r="I2351" s="177">
        <v>41.8</v>
      </c>
      <c r="J2351" s="177">
        <v>41.8</v>
      </c>
    </row>
    <row r="2352" spans="1:10" ht="26.4" x14ac:dyDescent="0.25">
      <c r="A2352" s="180" t="s">
        <v>1294</v>
      </c>
      <c r="B2352" s="182" t="s">
        <v>1353</v>
      </c>
      <c r="C2352" s="180" t="s">
        <v>36</v>
      </c>
      <c r="D2352" s="180" t="s">
        <v>1354</v>
      </c>
      <c r="E2352" s="163" t="s">
        <v>1297</v>
      </c>
      <c r="F2352" s="163"/>
      <c r="G2352" s="181" t="s">
        <v>1298</v>
      </c>
      <c r="H2352" s="184">
        <v>0.23250000000000001</v>
      </c>
      <c r="I2352" s="183">
        <v>24.83</v>
      </c>
      <c r="J2352" s="183">
        <v>5.77</v>
      </c>
    </row>
    <row r="2353" spans="1:10" ht="26.4" x14ac:dyDescent="0.25">
      <c r="A2353" s="180" t="s">
        <v>1294</v>
      </c>
      <c r="B2353" s="182" t="s">
        <v>1355</v>
      </c>
      <c r="C2353" s="180" t="s">
        <v>36</v>
      </c>
      <c r="D2353" s="180" t="s">
        <v>1356</v>
      </c>
      <c r="E2353" s="163" t="s">
        <v>1297</v>
      </c>
      <c r="F2353" s="163"/>
      <c r="G2353" s="181" t="s">
        <v>1298</v>
      </c>
      <c r="H2353" s="184">
        <v>0.23250000000000001</v>
      </c>
      <c r="I2353" s="183">
        <v>29.46</v>
      </c>
      <c r="J2353" s="183">
        <v>6.84</v>
      </c>
    </row>
    <row r="2354" spans="1:10" x14ac:dyDescent="0.25">
      <c r="A2354" s="185" t="s">
        <v>1303</v>
      </c>
      <c r="B2354" s="187" t="s">
        <v>2255</v>
      </c>
      <c r="C2354" s="185" t="s">
        <v>36</v>
      </c>
      <c r="D2354" s="185" t="s">
        <v>2256</v>
      </c>
      <c r="E2354" s="164" t="s">
        <v>1307</v>
      </c>
      <c r="F2354" s="164"/>
      <c r="G2354" s="186" t="s">
        <v>38</v>
      </c>
      <c r="H2354" s="189">
        <v>2</v>
      </c>
      <c r="I2354" s="188">
        <v>3.5</v>
      </c>
      <c r="J2354" s="188">
        <v>7</v>
      </c>
    </row>
    <row r="2355" spans="1:10" ht="26.4" x14ac:dyDescent="0.25">
      <c r="A2355" s="185" t="s">
        <v>1303</v>
      </c>
      <c r="B2355" s="187" t="s">
        <v>2277</v>
      </c>
      <c r="C2355" s="185" t="s">
        <v>36</v>
      </c>
      <c r="D2355" s="185" t="s">
        <v>2278</v>
      </c>
      <c r="E2355" s="164" t="s">
        <v>1307</v>
      </c>
      <c r="F2355" s="164"/>
      <c r="G2355" s="186" t="s">
        <v>38</v>
      </c>
      <c r="H2355" s="189">
        <v>1</v>
      </c>
      <c r="I2355" s="188">
        <v>16.41</v>
      </c>
      <c r="J2355" s="188">
        <v>16.41</v>
      </c>
    </row>
    <row r="2356" spans="1:10" ht="26.4" x14ac:dyDescent="0.25">
      <c r="A2356" s="185" t="s">
        <v>1303</v>
      </c>
      <c r="B2356" s="187" t="s">
        <v>2248</v>
      </c>
      <c r="C2356" s="185" t="s">
        <v>36</v>
      </c>
      <c r="D2356" s="185" t="s">
        <v>2249</v>
      </c>
      <c r="E2356" s="164" t="s">
        <v>1307</v>
      </c>
      <c r="F2356" s="164"/>
      <c r="G2356" s="186" t="s">
        <v>38</v>
      </c>
      <c r="H2356" s="189">
        <v>0.14000000000000001</v>
      </c>
      <c r="I2356" s="188">
        <v>27.15</v>
      </c>
      <c r="J2356" s="188">
        <v>3.8</v>
      </c>
    </row>
    <row r="2357" spans="1:10" x14ac:dyDescent="0.25">
      <c r="A2357" s="185" t="s">
        <v>1303</v>
      </c>
      <c r="B2357" s="187" t="s">
        <v>2264</v>
      </c>
      <c r="C2357" s="185" t="s">
        <v>36</v>
      </c>
      <c r="D2357" s="185" t="s">
        <v>2265</v>
      </c>
      <c r="E2357" s="164" t="s">
        <v>1307</v>
      </c>
      <c r="F2357" s="164"/>
      <c r="G2357" s="186" t="s">
        <v>38</v>
      </c>
      <c r="H2357" s="189">
        <v>1</v>
      </c>
      <c r="I2357" s="188">
        <v>1.98</v>
      </c>
      <c r="J2357" s="188">
        <v>1.98</v>
      </c>
    </row>
    <row r="2358" spans="1:10" x14ac:dyDescent="0.25">
      <c r="A2358" s="196"/>
      <c r="B2358" s="196"/>
      <c r="C2358" s="196"/>
      <c r="D2358" s="196"/>
      <c r="E2358" s="196" t="s">
        <v>1309</v>
      </c>
      <c r="F2358" s="197">
        <v>4.47</v>
      </c>
      <c r="G2358" s="196" t="s">
        <v>1310</v>
      </c>
      <c r="H2358" s="197">
        <v>5.1100000000000003</v>
      </c>
      <c r="I2358" s="196" t="s">
        <v>1311</v>
      </c>
      <c r="J2358" s="197">
        <v>9.58</v>
      </c>
    </row>
    <row r="2359" spans="1:10" x14ac:dyDescent="0.25">
      <c r="A2359" s="196"/>
      <c r="B2359" s="196"/>
      <c r="C2359" s="196"/>
      <c r="D2359" s="196"/>
      <c r="E2359" s="196" t="s">
        <v>1312</v>
      </c>
      <c r="F2359" s="197">
        <v>8.56</v>
      </c>
      <c r="G2359" s="196"/>
      <c r="H2359" s="165" t="s">
        <v>1313</v>
      </c>
      <c r="I2359" s="165"/>
      <c r="J2359" s="197">
        <v>50.36</v>
      </c>
    </row>
    <row r="2360" spans="1:10" ht="14.4" thickBot="1" x14ac:dyDescent="0.3">
      <c r="A2360" s="191"/>
      <c r="B2360" s="191"/>
      <c r="C2360" s="191"/>
      <c r="D2360" s="191"/>
      <c r="E2360" s="191"/>
      <c r="F2360" s="191"/>
      <c r="G2360" s="191" t="s">
        <v>1314</v>
      </c>
      <c r="H2360" s="193" t="s">
        <v>1884</v>
      </c>
      <c r="I2360" s="191" t="s">
        <v>1316</v>
      </c>
      <c r="J2360" s="192">
        <v>453.24</v>
      </c>
    </row>
    <row r="2361" spans="1:10" ht="14.4" thickTop="1" x14ac:dyDescent="0.25">
      <c r="A2361" s="179"/>
      <c r="B2361" s="179"/>
      <c r="C2361" s="179"/>
      <c r="D2361" s="179"/>
      <c r="E2361" s="179"/>
      <c r="F2361" s="179"/>
      <c r="G2361" s="179"/>
      <c r="H2361" s="179"/>
      <c r="I2361" s="179"/>
      <c r="J2361" s="179"/>
    </row>
    <row r="2362" spans="1:10" x14ac:dyDescent="0.25">
      <c r="A2362" s="168" t="s">
        <v>715</v>
      </c>
      <c r="B2362" s="170" t="s">
        <v>3</v>
      </c>
      <c r="C2362" s="168" t="s">
        <v>4</v>
      </c>
      <c r="D2362" s="168" t="s">
        <v>5</v>
      </c>
      <c r="E2362" s="161" t="s">
        <v>1291</v>
      </c>
      <c r="F2362" s="161"/>
      <c r="G2362" s="169" t="s">
        <v>6</v>
      </c>
      <c r="H2362" s="170" t="s">
        <v>7</v>
      </c>
      <c r="I2362" s="170" t="s">
        <v>8</v>
      </c>
      <c r="J2362" s="170" t="s">
        <v>10</v>
      </c>
    </row>
    <row r="2363" spans="1:10" ht="39.6" x14ac:dyDescent="0.25">
      <c r="A2363" s="174" t="s">
        <v>1292</v>
      </c>
      <c r="B2363" s="176" t="s">
        <v>716</v>
      </c>
      <c r="C2363" s="174" t="s">
        <v>36</v>
      </c>
      <c r="D2363" s="174" t="s">
        <v>717</v>
      </c>
      <c r="E2363" s="162" t="s">
        <v>2254</v>
      </c>
      <c r="F2363" s="162"/>
      <c r="G2363" s="175" t="s">
        <v>38</v>
      </c>
      <c r="H2363" s="178">
        <v>1</v>
      </c>
      <c r="I2363" s="177">
        <v>46.41</v>
      </c>
      <c r="J2363" s="177">
        <v>46.41</v>
      </c>
    </row>
    <row r="2364" spans="1:10" ht="26.4" x14ac:dyDescent="0.25">
      <c r="A2364" s="180" t="s">
        <v>1294</v>
      </c>
      <c r="B2364" s="182" t="s">
        <v>1355</v>
      </c>
      <c r="C2364" s="180" t="s">
        <v>36</v>
      </c>
      <c r="D2364" s="180" t="s">
        <v>1356</v>
      </c>
      <c r="E2364" s="163" t="s">
        <v>1297</v>
      </c>
      <c r="F2364" s="163"/>
      <c r="G2364" s="181" t="s">
        <v>1298</v>
      </c>
      <c r="H2364" s="184">
        <v>0.24460000000000001</v>
      </c>
      <c r="I2364" s="183">
        <v>29.46</v>
      </c>
      <c r="J2364" s="183">
        <v>7.2</v>
      </c>
    </row>
    <row r="2365" spans="1:10" ht="26.4" x14ac:dyDescent="0.25">
      <c r="A2365" s="180" t="s">
        <v>1294</v>
      </c>
      <c r="B2365" s="182" t="s">
        <v>1353</v>
      </c>
      <c r="C2365" s="180" t="s">
        <v>36</v>
      </c>
      <c r="D2365" s="180" t="s">
        <v>1354</v>
      </c>
      <c r="E2365" s="163" t="s">
        <v>1297</v>
      </c>
      <c r="F2365" s="163"/>
      <c r="G2365" s="181" t="s">
        <v>1298</v>
      </c>
      <c r="H2365" s="184">
        <v>0.24460000000000001</v>
      </c>
      <c r="I2365" s="183">
        <v>24.83</v>
      </c>
      <c r="J2365" s="183">
        <v>6.07</v>
      </c>
    </row>
    <row r="2366" spans="1:10" x14ac:dyDescent="0.25">
      <c r="A2366" s="185" t="s">
        <v>1303</v>
      </c>
      <c r="B2366" s="187" t="s">
        <v>2255</v>
      </c>
      <c r="C2366" s="185" t="s">
        <v>36</v>
      </c>
      <c r="D2366" s="185" t="s">
        <v>2256</v>
      </c>
      <c r="E2366" s="164" t="s">
        <v>1307</v>
      </c>
      <c r="F2366" s="164"/>
      <c r="G2366" s="186" t="s">
        <v>38</v>
      </c>
      <c r="H2366" s="189">
        <v>2</v>
      </c>
      <c r="I2366" s="188">
        <v>3.5</v>
      </c>
      <c r="J2366" s="188">
        <v>7</v>
      </c>
    </row>
    <row r="2367" spans="1:10" ht="26.4" x14ac:dyDescent="0.25">
      <c r="A2367" s="185" t="s">
        <v>1303</v>
      </c>
      <c r="B2367" s="187" t="s">
        <v>2248</v>
      </c>
      <c r="C2367" s="185" t="s">
        <v>36</v>
      </c>
      <c r="D2367" s="185" t="s">
        <v>2249</v>
      </c>
      <c r="E2367" s="164" t="s">
        <v>1307</v>
      </c>
      <c r="F2367" s="164"/>
      <c r="G2367" s="186" t="s">
        <v>38</v>
      </c>
      <c r="H2367" s="189">
        <v>0.1525</v>
      </c>
      <c r="I2367" s="188">
        <v>27.15</v>
      </c>
      <c r="J2367" s="188">
        <v>4.1399999999999997</v>
      </c>
    </row>
    <row r="2368" spans="1:10" x14ac:dyDescent="0.25">
      <c r="A2368" s="185" t="s">
        <v>1303</v>
      </c>
      <c r="B2368" s="187" t="s">
        <v>2268</v>
      </c>
      <c r="C2368" s="185" t="s">
        <v>36</v>
      </c>
      <c r="D2368" s="185" t="s">
        <v>2269</v>
      </c>
      <c r="E2368" s="164" t="s">
        <v>1307</v>
      </c>
      <c r="F2368" s="164"/>
      <c r="G2368" s="186" t="s">
        <v>38</v>
      </c>
      <c r="H2368" s="189">
        <v>1</v>
      </c>
      <c r="I2368" s="188">
        <v>2.91</v>
      </c>
      <c r="J2368" s="188">
        <v>2.91</v>
      </c>
    </row>
    <row r="2369" spans="1:10" ht="26.4" x14ac:dyDescent="0.25">
      <c r="A2369" s="185" t="s">
        <v>1303</v>
      </c>
      <c r="B2369" s="187" t="s">
        <v>2279</v>
      </c>
      <c r="C2369" s="185" t="s">
        <v>36</v>
      </c>
      <c r="D2369" s="185" t="s">
        <v>2280</v>
      </c>
      <c r="E2369" s="164" t="s">
        <v>1307</v>
      </c>
      <c r="F2369" s="164"/>
      <c r="G2369" s="186" t="s">
        <v>38</v>
      </c>
      <c r="H2369" s="189">
        <v>1</v>
      </c>
      <c r="I2369" s="188">
        <v>19.09</v>
      </c>
      <c r="J2369" s="188">
        <v>19.09</v>
      </c>
    </row>
    <row r="2370" spans="1:10" x14ac:dyDescent="0.25">
      <c r="A2370" s="196"/>
      <c r="B2370" s="196"/>
      <c r="C2370" s="196"/>
      <c r="D2370" s="196"/>
      <c r="E2370" s="196" t="s">
        <v>1309</v>
      </c>
      <c r="F2370" s="197">
        <v>4.7</v>
      </c>
      <c r="G2370" s="196" t="s">
        <v>1310</v>
      </c>
      <c r="H2370" s="197">
        <v>5.37</v>
      </c>
      <c r="I2370" s="196" t="s">
        <v>1311</v>
      </c>
      <c r="J2370" s="197">
        <v>10.07</v>
      </c>
    </row>
    <row r="2371" spans="1:10" x14ac:dyDescent="0.25">
      <c r="A2371" s="196"/>
      <c r="B2371" s="196"/>
      <c r="C2371" s="196"/>
      <c r="D2371" s="196"/>
      <c r="E2371" s="196" t="s">
        <v>1312</v>
      </c>
      <c r="F2371" s="197">
        <v>9.51</v>
      </c>
      <c r="G2371" s="196"/>
      <c r="H2371" s="165" t="s">
        <v>1313</v>
      </c>
      <c r="I2371" s="165"/>
      <c r="J2371" s="197">
        <v>55.92</v>
      </c>
    </row>
    <row r="2372" spans="1:10" ht="14.4" thickBot="1" x14ac:dyDescent="0.3">
      <c r="A2372" s="191"/>
      <c r="B2372" s="191"/>
      <c r="C2372" s="191"/>
      <c r="D2372" s="191"/>
      <c r="E2372" s="191"/>
      <c r="F2372" s="191"/>
      <c r="G2372" s="191" t="s">
        <v>1314</v>
      </c>
      <c r="H2372" s="193" t="s">
        <v>1375</v>
      </c>
      <c r="I2372" s="191" t="s">
        <v>1316</v>
      </c>
      <c r="J2372" s="192">
        <v>55.92</v>
      </c>
    </row>
    <row r="2373" spans="1:10" ht="14.4" thickTop="1" x14ac:dyDescent="0.25">
      <c r="A2373" s="179"/>
      <c r="B2373" s="179"/>
      <c r="C2373" s="179"/>
      <c r="D2373" s="179"/>
      <c r="E2373" s="179"/>
      <c r="F2373" s="179"/>
      <c r="G2373" s="179"/>
      <c r="H2373" s="179"/>
      <c r="I2373" s="179"/>
      <c r="J2373" s="179"/>
    </row>
    <row r="2374" spans="1:10" x14ac:dyDescent="0.25">
      <c r="A2374" s="168" t="s">
        <v>718</v>
      </c>
      <c r="B2374" s="170" t="s">
        <v>3</v>
      </c>
      <c r="C2374" s="168" t="s">
        <v>4</v>
      </c>
      <c r="D2374" s="168" t="s">
        <v>5</v>
      </c>
      <c r="E2374" s="161" t="s">
        <v>1291</v>
      </c>
      <c r="F2374" s="161"/>
      <c r="G2374" s="169" t="s">
        <v>6</v>
      </c>
      <c r="H2374" s="170" t="s">
        <v>7</v>
      </c>
      <c r="I2374" s="170" t="s">
        <v>8</v>
      </c>
      <c r="J2374" s="170" t="s">
        <v>10</v>
      </c>
    </row>
    <row r="2375" spans="1:10" ht="39.6" x14ac:dyDescent="0.25">
      <c r="A2375" s="174" t="s">
        <v>1292</v>
      </c>
      <c r="B2375" s="176" t="s">
        <v>719</v>
      </c>
      <c r="C2375" s="174" t="s">
        <v>36</v>
      </c>
      <c r="D2375" s="174" t="s">
        <v>720</v>
      </c>
      <c r="E2375" s="162" t="s">
        <v>2254</v>
      </c>
      <c r="F2375" s="162"/>
      <c r="G2375" s="175" t="s">
        <v>38</v>
      </c>
      <c r="H2375" s="178">
        <v>1</v>
      </c>
      <c r="I2375" s="177">
        <v>15.09</v>
      </c>
      <c r="J2375" s="177">
        <v>15.09</v>
      </c>
    </row>
    <row r="2376" spans="1:10" ht="26.4" x14ac:dyDescent="0.25">
      <c r="A2376" s="180" t="s">
        <v>1294</v>
      </c>
      <c r="B2376" s="182" t="s">
        <v>1353</v>
      </c>
      <c r="C2376" s="180" t="s">
        <v>36</v>
      </c>
      <c r="D2376" s="180" t="s">
        <v>1354</v>
      </c>
      <c r="E2376" s="163" t="s">
        <v>1297</v>
      </c>
      <c r="F2376" s="163"/>
      <c r="G2376" s="181" t="s">
        <v>1298</v>
      </c>
      <c r="H2376" s="184">
        <v>0.16930000000000001</v>
      </c>
      <c r="I2376" s="183">
        <v>24.83</v>
      </c>
      <c r="J2376" s="183">
        <v>4.2</v>
      </c>
    </row>
    <row r="2377" spans="1:10" ht="26.4" x14ac:dyDescent="0.25">
      <c r="A2377" s="180" t="s">
        <v>1294</v>
      </c>
      <c r="B2377" s="182" t="s">
        <v>1355</v>
      </c>
      <c r="C2377" s="180" t="s">
        <v>36</v>
      </c>
      <c r="D2377" s="180" t="s">
        <v>1356</v>
      </c>
      <c r="E2377" s="163" t="s">
        <v>1297</v>
      </c>
      <c r="F2377" s="163"/>
      <c r="G2377" s="181" t="s">
        <v>1298</v>
      </c>
      <c r="H2377" s="184">
        <v>0.16930000000000001</v>
      </c>
      <c r="I2377" s="183">
        <v>29.46</v>
      </c>
      <c r="J2377" s="183">
        <v>4.9800000000000004</v>
      </c>
    </row>
    <row r="2378" spans="1:10" ht="26.4" x14ac:dyDescent="0.25">
      <c r="A2378" s="185" t="s">
        <v>1303</v>
      </c>
      <c r="B2378" s="187" t="s">
        <v>2281</v>
      </c>
      <c r="C2378" s="185" t="s">
        <v>36</v>
      </c>
      <c r="D2378" s="185" t="s">
        <v>2282</v>
      </c>
      <c r="E2378" s="164" t="s">
        <v>1307</v>
      </c>
      <c r="F2378" s="164"/>
      <c r="G2378" s="186" t="s">
        <v>38</v>
      </c>
      <c r="H2378" s="189">
        <v>1</v>
      </c>
      <c r="I2378" s="188">
        <v>3.25</v>
      </c>
      <c r="J2378" s="188">
        <v>3.25</v>
      </c>
    </row>
    <row r="2379" spans="1:10" ht="26.4" x14ac:dyDescent="0.25">
      <c r="A2379" s="185" t="s">
        <v>1303</v>
      </c>
      <c r="B2379" s="187" t="s">
        <v>2099</v>
      </c>
      <c r="C2379" s="185" t="s">
        <v>36</v>
      </c>
      <c r="D2379" s="185" t="s">
        <v>2100</v>
      </c>
      <c r="E2379" s="164" t="s">
        <v>1307</v>
      </c>
      <c r="F2379" s="164"/>
      <c r="G2379" s="186" t="s">
        <v>38</v>
      </c>
      <c r="H2379" s="189">
        <v>2.2499999999999999E-2</v>
      </c>
      <c r="I2379" s="188">
        <v>74.53</v>
      </c>
      <c r="J2379" s="188">
        <v>1.67</v>
      </c>
    </row>
    <row r="2380" spans="1:10" x14ac:dyDescent="0.25">
      <c r="A2380" s="185" t="s">
        <v>1303</v>
      </c>
      <c r="B2380" s="187" t="s">
        <v>2105</v>
      </c>
      <c r="C2380" s="185" t="s">
        <v>36</v>
      </c>
      <c r="D2380" s="185" t="s">
        <v>2106</v>
      </c>
      <c r="E2380" s="164" t="s">
        <v>1307</v>
      </c>
      <c r="F2380" s="164"/>
      <c r="G2380" s="186" t="s">
        <v>38</v>
      </c>
      <c r="H2380" s="189">
        <v>1.4800000000000001E-2</v>
      </c>
      <c r="I2380" s="188">
        <v>65.78</v>
      </c>
      <c r="J2380" s="188">
        <v>0.97</v>
      </c>
    </row>
    <row r="2381" spans="1:10" x14ac:dyDescent="0.25">
      <c r="A2381" s="185" t="s">
        <v>1303</v>
      </c>
      <c r="B2381" s="187" t="s">
        <v>2103</v>
      </c>
      <c r="C2381" s="185" t="s">
        <v>36</v>
      </c>
      <c r="D2381" s="185" t="s">
        <v>2104</v>
      </c>
      <c r="E2381" s="164" t="s">
        <v>1307</v>
      </c>
      <c r="F2381" s="164"/>
      <c r="G2381" s="186" t="s">
        <v>38</v>
      </c>
      <c r="H2381" s="189">
        <v>1.0699999999999999E-2</v>
      </c>
      <c r="I2381" s="188">
        <v>2.06</v>
      </c>
      <c r="J2381" s="188">
        <v>0.02</v>
      </c>
    </row>
    <row r="2382" spans="1:10" x14ac:dyDescent="0.25">
      <c r="A2382" s="196"/>
      <c r="B2382" s="196"/>
      <c r="C2382" s="196"/>
      <c r="D2382" s="196"/>
      <c r="E2382" s="196" t="s">
        <v>1309</v>
      </c>
      <c r="F2382" s="197">
        <v>3.25</v>
      </c>
      <c r="G2382" s="196" t="s">
        <v>1310</v>
      </c>
      <c r="H2382" s="197">
        <v>3.72</v>
      </c>
      <c r="I2382" s="196" t="s">
        <v>1311</v>
      </c>
      <c r="J2382" s="197">
        <v>6.97</v>
      </c>
    </row>
    <row r="2383" spans="1:10" x14ac:dyDescent="0.25">
      <c r="A2383" s="196"/>
      <c r="B2383" s="196"/>
      <c r="C2383" s="196"/>
      <c r="D2383" s="196"/>
      <c r="E2383" s="196" t="s">
        <v>1312</v>
      </c>
      <c r="F2383" s="197">
        <v>3.09</v>
      </c>
      <c r="G2383" s="196"/>
      <c r="H2383" s="165" t="s">
        <v>1313</v>
      </c>
      <c r="I2383" s="165"/>
      <c r="J2383" s="197">
        <v>18.18</v>
      </c>
    </row>
    <row r="2384" spans="1:10" ht="14.4" thickBot="1" x14ac:dyDescent="0.3">
      <c r="A2384" s="191"/>
      <c r="B2384" s="191"/>
      <c r="C2384" s="191"/>
      <c r="D2384" s="191"/>
      <c r="E2384" s="191"/>
      <c r="F2384" s="191"/>
      <c r="G2384" s="191" t="s">
        <v>1314</v>
      </c>
      <c r="H2384" s="193" t="s">
        <v>1986</v>
      </c>
      <c r="I2384" s="191" t="s">
        <v>1316</v>
      </c>
      <c r="J2384" s="192">
        <v>127.26</v>
      </c>
    </row>
    <row r="2385" spans="1:10" ht="14.4" thickTop="1" x14ac:dyDescent="0.25">
      <c r="A2385" s="179"/>
      <c r="B2385" s="179"/>
      <c r="C2385" s="179"/>
      <c r="D2385" s="179"/>
      <c r="E2385" s="179"/>
      <c r="F2385" s="179"/>
      <c r="G2385" s="179"/>
      <c r="H2385" s="179"/>
      <c r="I2385" s="179"/>
      <c r="J2385" s="179"/>
    </row>
    <row r="2386" spans="1:10" x14ac:dyDescent="0.25">
      <c r="A2386" s="168" t="s">
        <v>721</v>
      </c>
      <c r="B2386" s="170" t="s">
        <v>3</v>
      </c>
      <c r="C2386" s="168" t="s">
        <v>4</v>
      </c>
      <c r="D2386" s="168" t="s">
        <v>5</v>
      </c>
      <c r="E2386" s="161" t="s">
        <v>1291</v>
      </c>
      <c r="F2386" s="161"/>
      <c r="G2386" s="169" t="s">
        <v>6</v>
      </c>
      <c r="H2386" s="170" t="s">
        <v>7</v>
      </c>
      <c r="I2386" s="170" t="s">
        <v>8</v>
      </c>
      <c r="J2386" s="170" t="s">
        <v>10</v>
      </c>
    </row>
    <row r="2387" spans="1:10" ht="39.6" x14ac:dyDescent="0.25">
      <c r="A2387" s="174" t="s">
        <v>1292</v>
      </c>
      <c r="B2387" s="176" t="s">
        <v>722</v>
      </c>
      <c r="C2387" s="174" t="s">
        <v>36</v>
      </c>
      <c r="D2387" s="174" t="s">
        <v>723</v>
      </c>
      <c r="E2387" s="162" t="s">
        <v>2254</v>
      </c>
      <c r="F2387" s="162"/>
      <c r="G2387" s="175" t="s">
        <v>38</v>
      </c>
      <c r="H2387" s="178">
        <v>1</v>
      </c>
      <c r="I2387" s="177">
        <v>26.42</v>
      </c>
      <c r="J2387" s="177">
        <v>26.42</v>
      </c>
    </row>
    <row r="2388" spans="1:10" ht="26.4" x14ac:dyDescent="0.25">
      <c r="A2388" s="180" t="s">
        <v>1294</v>
      </c>
      <c r="B2388" s="182" t="s">
        <v>1355</v>
      </c>
      <c r="C2388" s="180" t="s">
        <v>36</v>
      </c>
      <c r="D2388" s="180" t="s">
        <v>1356</v>
      </c>
      <c r="E2388" s="163" t="s">
        <v>1297</v>
      </c>
      <c r="F2388" s="163"/>
      <c r="G2388" s="181" t="s">
        <v>1298</v>
      </c>
      <c r="H2388" s="184">
        <v>0.18390000000000001</v>
      </c>
      <c r="I2388" s="183">
        <v>29.46</v>
      </c>
      <c r="J2388" s="183">
        <v>5.41</v>
      </c>
    </row>
    <row r="2389" spans="1:10" ht="26.4" x14ac:dyDescent="0.25">
      <c r="A2389" s="180" t="s">
        <v>1294</v>
      </c>
      <c r="B2389" s="182" t="s">
        <v>1353</v>
      </c>
      <c r="C2389" s="180" t="s">
        <v>36</v>
      </c>
      <c r="D2389" s="180" t="s">
        <v>1354</v>
      </c>
      <c r="E2389" s="163" t="s">
        <v>1297</v>
      </c>
      <c r="F2389" s="163"/>
      <c r="G2389" s="181" t="s">
        <v>1298</v>
      </c>
      <c r="H2389" s="184">
        <v>0.18390000000000001</v>
      </c>
      <c r="I2389" s="183">
        <v>24.83</v>
      </c>
      <c r="J2389" s="183">
        <v>4.5599999999999996</v>
      </c>
    </row>
    <row r="2390" spans="1:10" ht="26.4" x14ac:dyDescent="0.25">
      <c r="A2390" s="185" t="s">
        <v>1303</v>
      </c>
      <c r="B2390" s="187" t="s">
        <v>2248</v>
      </c>
      <c r="C2390" s="185" t="s">
        <v>36</v>
      </c>
      <c r="D2390" s="185" t="s">
        <v>2249</v>
      </c>
      <c r="E2390" s="164" t="s">
        <v>1307</v>
      </c>
      <c r="F2390" s="164"/>
      <c r="G2390" s="186" t="s">
        <v>38</v>
      </c>
      <c r="H2390" s="189">
        <v>7.4999999999999997E-2</v>
      </c>
      <c r="I2390" s="188">
        <v>27.15</v>
      </c>
      <c r="J2390" s="188">
        <v>2.0299999999999998</v>
      </c>
    </row>
    <row r="2391" spans="1:10" ht="26.4" x14ac:dyDescent="0.25">
      <c r="A2391" s="185" t="s">
        <v>1303</v>
      </c>
      <c r="B2391" s="187" t="s">
        <v>2283</v>
      </c>
      <c r="C2391" s="185" t="s">
        <v>36</v>
      </c>
      <c r="D2391" s="185" t="s">
        <v>2284</v>
      </c>
      <c r="E2391" s="164" t="s">
        <v>1307</v>
      </c>
      <c r="F2391" s="164"/>
      <c r="G2391" s="186" t="s">
        <v>38</v>
      </c>
      <c r="H2391" s="189">
        <v>1</v>
      </c>
      <c r="I2391" s="188">
        <v>8.48</v>
      </c>
      <c r="J2391" s="188">
        <v>8.48</v>
      </c>
    </row>
    <row r="2392" spans="1:10" x14ac:dyDescent="0.25">
      <c r="A2392" s="185" t="s">
        <v>1303</v>
      </c>
      <c r="B2392" s="187" t="s">
        <v>2264</v>
      </c>
      <c r="C2392" s="185" t="s">
        <v>36</v>
      </c>
      <c r="D2392" s="185" t="s">
        <v>2265</v>
      </c>
      <c r="E2392" s="164" t="s">
        <v>1307</v>
      </c>
      <c r="F2392" s="164"/>
      <c r="G2392" s="186" t="s">
        <v>38</v>
      </c>
      <c r="H2392" s="189">
        <v>3</v>
      </c>
      <c r="I2392" s="188">
        <v>1.98</v>
      </c>
      <c r="J2392" s="188">
        <v>5.94</v>
      </c>
    </row>
    <row r="2393" spans="1:10" x14ac:dyDescent="0.25">
      <c r="A2393" s="196"/>
      <c r="B2393" s="196"/>
      <c r="C2393" s="196"/>
      <c r="D2393" s="196"/>
      <c r="E2393" s="196" t="s">
        <v>1309</v>
      </c>
      <c r="F2393" s="197">
        <v>3.54</v>
      </c>
      <c r="G2393" s="196" t="s">
        <v>1310</v>
      </c>
      <c r="H2393" s="197">
        <v>4.03</v>
      </c>
      <c r="I2393" s="196" t="s">
        <v>1311</v>
      </c>
      <c r="J2393" s="197">
        <v>7.57</v>
      </c>
    </row>
    <row r="2394" spans="1:10" x14ac:dyDescent="0.25">
      <c r="A2394" s="196"/>
      <c r="B2394" s="196"/>
      <c r="C2394" s="196"/>
      <c r="D2394" s="196"/>
      <c r="E2394" s="196" t="s">
        <v>1312</v>
      </c>
      <c r="F2394" s="197">
        <v>5.41</v>
      </c>
      <c r="G2394" s="196"/>
      <c r="H2394" s="165" t="s">
        <v>1313</v>
      </c>
      <c r="I2394" s="165"/>
      <c r="J2394" s="197">
        <v>31.83</v>
      </c>
    </row>
    <row r="2395" spans="1:10" ht="14.4" thickBot="1" x14ac:dyDescent="0.3">
      <c r="A2395" s="191"/>
      <c r="B2395" s="191"/>
      <c r="C2395" s="191"/>
      <c r="D2395" s="191"/>
      <c r="E2395" s="191"/>
      <c r="F2395" s="191"/>
      <c r="G2395" s="191" t="s">
        <v>1314</v>
      </c>
      <c r="H2395" s="193" t="s">
        <v>1375</v>
      </c>
      <c r="I2395" s="191" t="s">
        <v>1316</v>
      </c>
      <c r="J2395" s="192">
        <v>31.83</v>
      </c>
    </row>
    <row r="2396" spans="1:10" ht="14.4" thickTop="1" x14ac:dyDescent="0.25">
      <c r="A2396" s="179"/>
      <c r="B2396" s="179"/>
      <c r="C2396" s="179"/>
      <c r="D2396" s="179"/>
      <c r="E2396" s="179"/>
      <c r="F2396" s="179"/>
      <c r="G2396" s="179"/>
      <c r="H2396" s="179"/>
      <c r="I2396" s="179"/>
      <c r="J2396" s="179"/>
    </row>
    <row r="2397" spans="1:10" x14ac:dyDescent="0.25">
      <c r="A2397" s="168" t="s">
        <v>724</v>
      </c>
      <c r="B2397" s="170" t="s">
        <v>3</v>
      </c>
      <c r="C2397" s="168" t="s">
        <v>4</v>
      </c>
      <c r="D2397" s="168" t="s">
        <v>5</v>
      </c>
      <c r="E2397" s="161" t="s">
        <v>1291</v>
      </c>
      <c r="F2397" s="161"/>
      <c r="G2397" s="169" t="s">
        <v>6</v>
      </c>
      <c r="H2397" s="170" t="s">
        <v>7</v>
      </c>
      <c r="I2397" s="170" t="s">
        <v>8</v>
      </c>
      <c r="J2397" s="170" t="s">
        <v>10</v>
      </c>
    </row>
    <row r="2398" spans="1:10" ht="39.6" x14ac:dyDescent="0.25">
      <c r="A2398" s="174" t="s">
        <v>1292</v>
      </c>
      <c r="B2398" s="176" t="s">
        <v>725</v>
      </c>
      <c r="C2398" s="174" t="s">
        <v>36</v>
      </c>
      <c r="D2398" s="174" t="s">
        <v>726</v>
      </c>
      <c r="E2398" s="162" t="s">
        <v>2254</v>
      </c>
      <c r="F2398" s="162"/>
      <c r="G2398" s="175" t="s">
        <v>38</v>
      </c>
      <c r="H2398" s="178">
        <v>1</v>
      </c>
      <c r="I2398" s="177">
        <v>29.13</v>
      </c>
      <c r="J2398" s="177">
        <v>29.13</v>
      </c>
    </row>
    <row r="2399" spans="1:10" ht="26.4" x14ac:dyDescent="0.25">
      <c r="A2399" s="180" t="s">
        <v>1294</v>
      </c>
      <c r="B2399" s="182" t="s">
        <v>1355</v>
      </c>
      <c r="C2399" s="180" t="s">
        <v>36</v>
      </c>
      <c r="D2399" s="180" t="s">
        <v>1356</v>
      </c>
      <c r="E2399" s="163" t="s">
        <v>1297</v>
      </c>
      <c r="F2399" s="163"/>
      <c r="G2399" s="181" t="s">
        <v>1298</v>
      </c>
      <c r="H2399" s="184">
        <v>0.127</v>
      </c>
      <c r="I2399" s="183">
        <v>29.46</v>
      </c>
      <c r="J2399" s="183">
        <v>3.74</v>
      </c>
    </row>
    <row r="2400" spans="1:10" ht="26.4" x14ac:dyDescent="0.25">
      <c r="A2400" s="180" t="s">
        <v>1294</v>
      </c>
      <c r="B2400" s="182" t="s">
        <v>1353</v>
      </c>
      <c r="C2400" s="180" t="s">
        <v>36</v>
      </c>
      <c r="D2400" s="180" t="s">
        <v>1354</v>
      </c>
      <c r="E2400" s="163" t="s">
        <v>1297</v>
      </c>
      <c r="F2400" s="163"/>
      <c r="G2400" s="181" t="s">
        <v>1298</v>
      </c>
      <c r="H2400" s="184">
        <v>0.127</v>
      </c>
      <c r="I2400" s="183">
        <v>24.83</v>
      </c>
      <c r="J2400" s="183">
        <v>3.15</v>
      </c>
    </row>
    <row r="2401" spans="1:10" x14ac:dyDescent="0.25">
      <c r="A2401" s="185" t="s">
        <v>1303</v>
      </c>
      <c r="B2401" s="187" t="s">
        <v>2264</v>
      </c>
      <c r="C2401" s="185" t="s">
        <v>36</v>
      </c>
      <c r="D2401" s="185" t="s">
        <v>2265</v>
      </c>
      <c r="E2401" s="164" t="s">
        <v>1307</v>
      </c>
      <c r="F2401" s="164"/>
      <c r="G2401" s="186" t="s">
        <v>38</v>
      </c>
      <c r="H2401" s="189">
        <v>1</v>
      </c>
      <c r="I2401" s="188">
        <v>1.98</v>
      </c>
      <c r="J2401" s="188">
        <v>1.98</v>
      </c>
    </row>
    <row r="2402" spans="1:10" x14ac:dyDescent="0.25">
      <c r="A2402" s="185" t="s">
        <v>1303</v>
      </c>
      <c r="B2402" s="187" t="s">
        <v>2268</v>
      </c>
      <c r="C2402" s="185" t="s">
        <v>36</v>
      </c>
      <c r="D2402" s="185" t="s">
        <v>2269</v>
      </c>
      <c r="E2402" s="164" t="s">
        <v>1307</v>
      </c>
      <c r="F2402" s="164"/>
      <c r="G2402" s="186" t="s">
        <v>38</v>
      </c>
      <c r="H2402" s="189">
        <v>2</v>
      </c>
      <c r="I2402" s="188">
        <v>2.91</v>
      </c>
      <c r="J2402" s="188">
        <v>5.82</v>
      </c>
    </row>
    <row r="2403" spans="1:10" ht="26.4" x14ac:dyDescent="0.25">
      <c r="A2403" s="185" t="s">
        <v>1303</v>
      </c>
      <c r="B2403" s="187" t="s">
        <v>2285</v>
      </c>
      <c r="C2403" s="185" t="s">
        <v>36</v>
      </c>
      <c r="D2403" s="185" t="s">
        <v>2286</v>
      </c>
      <c r="E2403" s="164" t="s">
        <v>1307</v>
      </c>
      <c r="F2403" s="164"/>
      <c r="G2403" s="186" t="s">
        <v>38</v>
      </c>
      <c r="H2403" s="189">
        <v>1</v>
      </c>
      <c r="I2403" s="188">
        <v>11.73</v>
      </c>
      <c r="J2403" s="188">
        <v>11.73</v>
      </c>
    </row>
    <row r="2404" spans="1:10" ht="26.4" x14ac:dyDescent="0.25">
      <c r="A2404" s="185" t="s">
        <v>1303</v>
      </c>
      <c r="B2404" s="187" t="s">
        <v>2248</v>
      </c>
      <c r="C2404" s="185" t="s">
        <v>36</v>
      </c>
      <c r="D2404" s="185" t="s">
        <v>2249</v>
      </c>
      <c r="E2404" s="164" t="s">
        <v>1307</v>
      </c>
      <c r="F2404" s="164"/>
      <c r="G2404" s="186" t="s">
        <v>38</v>
      </c>
      <c r="H2404" s="189">
        <v>0.1</v>
      </c>
      <c r="I2404" s="188">
        <v>27.15</v>
      </c>
      <c r="J2404" s="188">
        <v>2.71</v>
      </c>
    </row>
    <row r="2405" spans="1:10" x14ac:dyDescent="0.25">
      <c r="A2405" s="196"/>
      <c r="B2405" s="196"/>
      <c r="C2405" s="196"/>
      <c r="D2405" s="196"/>
      <c r="E2405" s="196" t="s">
        <v>1309</v>
      </c>
      <c r="F2405" s="197">
        <v>2.44</v>
      </c>
      <c r="G2405" s="196" t="s">
        <v>1310</v>
      </c>
      <c r="H2405" s="197">
        <v>2.79</v>
      </c>
      <c r="I2405" s="196" t="s">
        <v>1311</v>
      </c>
      <c r="J2405" s="197">
        <v>5.23</v>
      </c>
    </row>
    <row r="2406" spans="1:10" x14ac:dyDescent="0.25">
      <c r="A2406" s="196"/>
      <c r="B2406" s="196"/>
      <c r="C2406" s="196"/>
      <c r="D2406" s="196"/>
      <c r="E2406" s="196" t="s">
        <v>1312</v>
      </c>
      <c r="F2406" s="197">
        <v>5.97</v>
      </c>
      <c r="G2406" s="196"/>
      <c r="H2406" s="165" t="s">
        <v>1313</v>
      </c>
      <c r="I2406" s="165"/>
      <c r="J2406" s="197">
        <v>35.1</v>
      </c>
    </row>
    <row r="2407" spans="1:10" ht="14.4" thickBot="1" x14ac:dyDescent="0.3">
      <c r="A2407" s="191"/>
      <c r="B2407" s="191"/>
      <c r="C2407" s="191"/>
      <c r="D2407" s="191"/>
      <c r="E2407" s="191"/>
      <c r="F2407" s="191"/>
      <c r="G2407" s="191" t="s">
        <v>1314</v>
      </c>
      <c r="H2407" s="193" t="s">
        <v>1981</v>
      </c>
      <c r="I2407" s="191" t="s">
        <v>1316</v>
      </c>
      <c r="J2407" s="192">
        <v>105.3</v>
      </c>
    </row>
    <row r="2408" spans="1:10" ht="14.4" thickTop="1" x14ac:dyDescent="0.25">
      <c r="A2408" s="179"/>
      <c r="B2408" s="179"/>
      <c r="C2408" s="179"/>
      <c r="D2408" s="179"/>
      <c r="E2408" s="179"/>
      <c r="F2408" s="179"/>
      <c r="G2408" s="179"/>
      <c r="H2408" s="179"/>
      <c r="I2408" s="179"/>
      <c r="J2408" s="179"/>
    </row>
    <row r="2409" spans="1:10" x14ac:dyDescent="0.25">
      <c r="A2409" s="168" t="s">
        <v>727</v>
      </c>
      <c r="B2409" s="170" t="s">
        <v>3</v>
      </c>
      <c r="C2409" s="168" t="s">
        <v>4</v>
      </c>
      <c r="D2409" s="168" t="s">
        <v>5</v>
      </c>
      <c r="E2409" s="161" t="s">
        <v>1291</v>
      </c>
      <c r="F2409" s="161"/>
      <c r="G2409" s="169" t="s">
        <v>6</v>
      </c>
      <c r="H2409" s="170" t="s">
        <v>7</v>
      </c>
      <c r="I2409" s="170" t="s">
        <v>8</v>
      </c>
      <c r="J2409" s="170" t="s">
        <v>10</v>
      </c>
    </row>
    <row r="2410" spans="1:10" ht="39.6" x14ac:dyDescent="0.25">
      <c r="A2410" s="174" t="s">
        <v>1292</v>
      </c>
      <c r="B2410" s="176" t="s">
        <v>728</v>
      </c>
      <c r="C2410" s="174" t="s">
        <v>36</v>
      </c>
      <c r="D2410" s="174" t="s">
        <v>729</v>
      </c>
      <c r="E2410" s="162" t="s">
        <v>2254</v>
      </c>
      <c r="F2410" s="162"/>
      <c r="G2410" s="175" t="s">
        <v>38</v>
      </c>
      <c r="H2410" s="178">
        <v>1</v>
      </c>
      <c r="I2410" s="177">
        <v>39.799999999999997</v>
      </c>
      <c r="J2410" s="177">
        <v>39.799999999999997</v>
      </c>
    </row>
    <row r="2411" spans="1:10" ht="26.4" x14ac:dyDescent="0.25">
      <c r="A2411" s="180" t="s">
        <v>1294</v>
      </c>
      <c r="B2411" s="182" t="s">
        <v>1355</v>
      </c>
      <c r="C2411" s="180" t="s">
        <v>36</v>
      </c>
      <c r="D2411" s="180" t="s">
        <v>1356</v>
      </c>
      <c r="E2411" s="163" t="s">
        <v>1297</v>
      </c>
      <c r="F2411" s="163"/>
      <c r="G2411" s="181" t="s">
        <v>1298</v>
      </c>
      <c r="H2411" s="184">
        <v>0.2203</v>
      </c>
      <c r="I2411" s="183">
        <v>29.46</v>
      </c>
      <c r="J2411" s="183">
        <v>6.49</v>
      </c>
    </row>
    <row r="2412" spans="1:10" ht="26.4" x14ac:dyDescent="0.25">
      <c r="A2412" s="180" t="s">
        <v>1294</v>
      </c>
      <c r="B2412" s="182" t="s">
        <v>1353</v>
      </c>
      <c r="C2412" s="180" t="s">
        <v>36</v>
      </c>
      <c r="D2412" s="180" t="s">
        <v>1354</v>
      </c>
      <c r="E2412" s="163" t="s">
        <v>1297</v>
      </c>
      <c r="F2412" s="163"/>
      <c r="G2412" s="181" t="s">
        <v>1298</v>
      </c>
      <c r="H2412" s="184">
        <v>0.2203</v>
      </c>
      <c r="I2412" s="183">
        <v>24.83</v>
      </c>
      <c r="J2412" s="183">
        <v>5.47</v>
      </c>
    </row>
    <row r="2413" spans="1:10" x14ac:dyDescent="0.25">
      <c r="A2413" s="185" t="s">
        <v>1303</v>
      </c>
      <c r="B2413" s="187" t="s">
        <v>2268</v>
      </c>
      <c r="C2413" s="185" t="s">
        <v>36</v>
      </c>
      <c r="D2413" s="185" t="s">
        <v>2269</v>
      </c>
      <c r="E2413" s="164" t="s">
        <v>1307</v>
      </c>
      <c r="F2413" s="164"/>
      <c r="G2413" s="186" t="s">
        <v>38</v>
      </c>
      <c r="H2413" s="189">
        <v>3</v>
      </c>
      <c r="I2413" s="188">
        <v>2.91</v>
      </c>
      <c r="J2413" s="188">
        <v>8.73</v>
      </c>
    </row>
    <row r="2414" spans="1:10" ht="26.4" x14ac:dyDescent="0.25">
      <c r="A2414" s="185" t="s">
        <v>1303</v>
      </c>
      <c r="B2414" s="187" t="s">
        <v>2287</v>
      </c>
      <c r="C2414" s="185" t="s">
        <v>36</v>
      </c>
      <c r="D2414" s="185" t="s">
        <v>2288</v>
      </c>
      <c r="E2414" s="164" t="s">
        <v>1307</v>
      </c>
      <c r="F2414" s="164"/>
      <c r="G2414" s="186" t="s">
        <v>38</v>
      </c>
      <c r="H2414" s="189">
        <v>1</v>
      </c>
      <c r="I2414" s="188">
        <v>16.059999999999999</v>
      </c>
      <c r="J2414" s="188">
        <v>16.059999999999999</v>
      </c>
    </row>
    <row r="2415" spans="1:10" ht="26.4" x14ac:dyDescent="0.25">
      <c r="A2415" s="185" t="s">
        <v>1303</v>
      </c>
      <c r="B2415" s="187" t="s">
        <v>2248</v>
      </c>
      <c r="C2415" s="185" t="s">
        <v>36</v>
      </c>
      <c r="D2415" s="185" t="s">
        <v>2249</v>
      </c>
      <c r="E2415" s="164" t="s">
        <v>1307</v>
      </c>
      <c r="F2415" s="164"/>
      <c r="G2415" s="186" t="s">
        <v>38</v>
      </c>
      <c r="H2415" s="189">
        <v>0.1125</v>
      </c>
      <c r="I2415" s="188">
        <v>27.15</v>
      </c>
      <c r="J2415" s="188">
        <v>3.05</v>
      </c>
    </row>
    <row r="2416" spans="1:10" x14ac:dyDescent="0.25">
      <c r="A2416" s="196"/>
      <c r="B2416" s="196"/>
      <c r="C2416" s="196"/>
      <c r="D2416" s="196"/>
      <c r="E2416" s="196" t="s">
        <v>1309</v>
      </c>
      <c r="F2416" s="197">
        <v>4.24</v>
      </c>
      <c r="G2416" s="196" t="s">
        <v>1310</v>
      </c>
      <c r="H2416" s="197">
        <v>4.84</v>
      </c>
      <c r="I2416" s="196" t="s">
        <v>1311</v>
      </c>
      <c r="J2416" s="197">
        <v>9.08</v>
      </c>
    </row>
    <row r="2417" spans="1:10" x14ac:dyDescent="0.25">
      <c r="A2417" s="196"/>
      <c r="B2417" s="196"/>
      <c r="C2417" s="196"/>
      <c r="D2417" s="196"/>
      <c r="E2417" s="196" t="s">
        <v>1312</v>
      </c>
      <c r="F2417" s="197">
        <v>8.15</v>
      </c>
      <c r="G2417" s="196"/>
      <c r="H2417" s="165" t="s">
        <v>1313</v>
      </c>
      <c r="I2417" s="165"/>
      <c r="J2417" s="197">
        <v>47.95</v>
      </c>
    </row>
    <row r="2418" spans="1:10" ht="14.4" thickBot="1" x14ac:dyDescent="0.3">
      <c r="A2418" s="191"/>
      <c r="B2418" s="191"/>
      <c r="C2418" s="191"/>
      <c r="D2418" s="191"/>
      <c r="E2418" s="191"/>
      <c r="F2418" s="191"/>
      <c r="G2418" s="191" t="s">
        <v>1314</v>
      </c>
      <c r="H2418" s="193" t="s">
        <v>2055</v>
      </c>
      <c r="I2418" s="191" t="s">
        <v>1316</v>
      </c>
      <c r="J2418" s="192">
        <v>239.75</v>
      </c>
    </row>
    <row r="2419" spans="1:10" ht="14.4" thickTop="1" x14ac:dyDescent="0.25">
      <c r="A2419" s="179"/>
      <c r="B2419" s="179"/>
      <c r="C2419" s="179"/>
      <c r="D2419" s="179"/>
      <c r="E2419" s="179"/>
      <c r="F2419" s="179"/>
      <c r="G2419" s="179"/>
      <c r="H2419" s="179"/>
      <c r="I2419" s="179"/>
      <c r="J2419" s="179"/>
    </row>
    <row r="2420" spans="1:10" x14ac:dyDescent="0.25">
      <c r="A2420" s="168" t="s">
        <v>730</v>
      </c>
      <c r="B2420" s="170" t="s">
        <v>3</v>
      </c>
      <c r="C2420" s="168" t="s">
        <v>4</v>
      </c>
      <c r="D2420" s="168" t="s">
        <v>5</v>
      </c>
      <c r="E2420" s="161" t="s">
        <v>1291</v>
      </c>
      <c r="F2420" s="161"/>
      <c r="G2420" s="169" t="s">
        <v>6</v>
      </c>
      <c r="H2420" s="170" t="s">
        <v>7</v>
      </c>
      <c r="I2420" s="170" t="s">
        <v>8</v>
      </c>
      <c r="J2420" s="170" t="s">
        <v>10</v>
      </c>
    </row>
    <row r="2421" spans="1:10" ht="39.6" x14ac:dyDescent="0.25">
      <c r="A2421" s="174" t="s">
        <v>1292</v>
      </c>
      <c r="B2421" s="176" t="s">
        <v>731</v>
      </c>
      <c r="C2421" s="174" t="s">
        <v>36</v>
      </c>
      <c r="D2421" s="174" t="s">
        <v>732</v>
      </c>
      <c r="E2421" s="162" t="s">
        <v>2289</v>
      </c>
      <c r="F2421" s="162"/>
      <c r="G2421" s="175" t="s">
        <v>38</v>
      </c>
      <c r="H2421" s="178">
        <v>1</v>
      </c>
      <c r="I2421" s="177">
        <v>18.25</v>
      </c>
      <c r="J2421" s="177">
        <v>18.25</v>
      </c>
    </row>
    <row r="2422" spans="1:10" ht="26.4" x14ac:dyDescent="0.25">
      <c r="A2422" s="180" t="s">
        <v>1294</v>
      </c>
      <c r="B2422" s="182" t="s">
        <v>1355</v>
      </c>
      <c r="C2422" s="180" t="s">
        <v>36</v>
      </c>
      <c r="D2422" s="180" t="s">
        <v>1356</v>
      </c>
      <c r="E2422" s="163" t="s">
        <v>1297</v>
      </c>
      <c r="F2422" s="163"/>
      <c r="G2422" s="181" t="s">
        <v>1298</v>
      </c>
      <c r="H2422" s="184">
        <v>5.16E-2</v>
      </c>
      <c r="I2422" s="183">
        <v>29.46</v>
      </c>
      <c r="J2422" s="183">
        <v>1.52</v>
      </c>
    </row>
    <row r="2423" spans="1:10" ht="26.4" x14ac:dyDescent="0.25">
      <c r="A2423" s="180" t="s">
        <v>1294</v>
      </c>
      <c r="B2423" s="182" t="s">
        <v>1353</v>
      </c>
      <c r="C2423" s="180" t="s">
        <v>36</v>
      </c>
      <c r="D2423" s="180" t="s">
        <v>1354</v>
      </c>
      <c r="E2423" s="163" t="s">
        <v>1297</v>
      </c>
      <c r="F2423" s="163"/>
      <c r="G2423" s="181" t="s">
        <v>1298</v>
      </c>
      <c r="H2423" s="184">
        <v>5.16E-2</v>
      </c>
      <c r="I2423" s="183">
        <v>24.83</v>
      </c>
      <c r="J2423" s="183">
        <v>1.28</v>
      </c>
    </row>
    <row r="2424" spans="1:10" ht="26.4" x14ac:dyDescent="0.25">
      <c r="A2424" s="185" t="s">
        <v>1303</v>
      </c>
      <c r="B2424" s="187" t="s">
        <v>2290</v>
      </c>
      <c r="C2424" s="185" t="s">
        <v>36</v>
      </c>
      <c r="D2424" s="185" t="s">
        <v>2291</v>
      </c>
      <c r="E2424" s="164" t="s">
        <v>1307</v>
      </c>
      <c r="F2424" s="164"/>
      <c r="G2424" s="186" t="s">
        <v>38</v>
      </c>
      <c r="H2424" s="189">
        <v>1</v>
      </c>
      <c r="I2424" s="188">
        <v>2.59</v>
      </c>
      <c r="J2424" s="188">
        <v>2.59</v>
      </c>
    </row>
    <row r="2425" spans="1:10" ht="26.4" x14ac:dyDescent="0.25">
      <c r="A2425" s="185" t="s">
        <v>1303</v>
      </c>
      <c r="B2425" s="187" t="s">
        <v>2292</v>
      </c>
      <c r="C2425" s="185" t="s">
        <v>36</v>
      </c>
      <c r="D2425" s="185" t="s">
        <v>2293</v>
      </c>
      <c r="E2425" s="164" t="s">
        <v>1307</v>
      </c>
      <c r="F2425" s="164"/>
      <c r="G2425" s="186" t="s">
        <v>38</v>
      </c>
      <c r="H2425" s="189">
        <v>1</v>
      </c>
      <c r="I2425" s="188">
        <v>8.02</v>
      </c>
      <c r="J2425" s="188">
        <v>8.02</v>
      </c>
    </row>
    <row r="2426" spans="1:10" ht="26.4" x14ac:dyDescent="0.25">
      <c r="A2426" s="185" t="s">
        <v>1303</v>
      </c>
      <c r="B2426" s="187" t="s">
        <v>2248</v>
      </c>
      <c r="C2426" s="185" t="s">
        <v>36</v>
      </c>
      <c r="D2426" s="185" t="s">
        <v>2249</v>
      </c>
      <c r="E2426" s="164" t="s">
        <v>1307</v>
      </c>
      <c r="F2426" s="164"/>
      <c r="G2426" s="186" t="s">
        <v>38</v>
      </c>
      <c r="H2426" s="189">
        <v>6.25E-2</v>
      </c>
      <c r="I2426" s="188">
        <v>27.15</v>
      </c>
      <c r="J2426" s="188">
        <v>1.69</v>
      </c>
    </row>
    <row r="2427" spans="1:10" ht="26.4" x14ac:dyDescent="0.25">
      <c r="A2427" s="185" t="s">
        <v>1303</v>
      </c>
      <c r="B2427" s="187" t="s">
        <v>2294</v>
      </c>
      <c r="C2427" s="185" t="s">
        <v>36</v>
      </c>
      <c r="D2427" s="185" t="s">
        <v>2295</v>
      </c>
      <c r="E2427" s="164" t="s">
        <v>1307</v>
      </c>
      <c r="F2427" s="164"/>
      <c r="G2427" s="186" t="s">
        <v>38</v>
      </c>
      <c r="H2427" s="189">
        <v>1</v>
      </c>
      <c r="I2427" s="188">
        <v>3.15</v>
      </c>
      <c r="J2427" s="188">
        <v>3.15</v>
      </c>
    </row>
    <row r="2428" spans="1:10" x14ac:dyDescent="0.25">
      <c r="A2428" s="196"/>
      <c r="B2428" s="196"/>
      <c r="C2428" s="196"/>
      <c r="D2428" s="196"/>
      <c r="E2428" s="196" t="s">
        <v>1309</v>
      </c>
      <c r="F2428" s="197">
        <v>0.99</v>
      </c>
      <c r="G2428" s="196" t="s">
        <v>1310</v>
      </c>
      <c r="H2428" s="197">
        <v>1.1299999999999999</v>
      </c>
      <c r="I2428" s="196" t="s">
        <v>1311</v>
      </c>
      <c r="J2428" s="197">
        <v>2.12</v>
      </c>
    </row>
    <row r="2429" spans="1:10" x14ac:dyDescent="0.25">
      <c r="A2429" s="196"/>
      <c r="B2429" s="196"/>
      <c r="C2429" s="196"/>
      <c r="D2429" s="196"/>
      <c r="E2429" s="196" t="s">
        <v>1312</v>
      </c>
      <c r="F2429" s="197">
        <v>3.74</v>
      </c>
      <c r="G2429" s="196"/>
      <c r="H2429" s="165" t="s">
        <v>1313</v>
      </c>
      <c r="I2429" s="165"/>
      <c r="J2429" s="197">
        <v>21.99</v>
      </c>
    </row>
    <row r="2430" spans="1:10" ht="14.4" thickBot="1" x14ac:dyDescent="0.3">
      <c r="A2430" s="191"/>
      <c r="B2430" s="191"/>
      <c r="C2430" s="191"/>
      <c r="D2430" s="191"/>
      <c r="E2430" s="191"/>
      <c r="F2430" s="191"/>
      <c r="G2430" s="191" t="s">
        <v>1314</v>
      </c>
      <c r="H2430" s="193" t="s">
        <v>2055</v>
      </c>
      <c r="I2430" s="191" t="s">
        <v>1316</v>
      </c>
      <c r="J2430" s="192">
        <v>109.95</v>
      </c>
    </row>
    <row r="2431" spans="1:10" ht="14.4" thickTop="1" x14ac:dyDescent="0.25">
      <c r="A2431" s="179"/>
      <c r="B2431" s="179"/>
      <c r="C2431" s="179"/>
      <c r="D2431" s="179"/>
      <c r="E2431" s="179"/>
      <c r="F2431" s="179"/>
      <c r="G2431" s="179"/>
      <c r="H2431" s="179"/>
      <c r="I2431" s="179"/>
      <c r="J2431" s="179"/>
    </row>
    <row r="2432" spans="1:10" x14ac:dyDescent="0.25">
      <c r="A2432" s="168" t="s">
        <v>733</v>
      </c>
      <c r="B2432" s="170" t="s">
        <v>3</v>
      </c>
      <c r="C2432" s="168" t="s">
        <v>4</v>
      </c>
      <c r="D2432" s="168" t="s">
        <v>5</v>
      </c>
      <c r="E2432" s="161" t="s">
        <v>1291</v>
      </c>
      <c r="F2432" s="161"/>
      <c r="G2432" s="169" t="s">
        <v>6</v>
      </c>
      <c r="H2432" s="170" t="s">
        <v>7</v>
      </c>
      <c r="I2432" s="170" t="s">
        <v>8</v>
      </c>
      <c r="J2432" s="170" t="s">
        <v>10</v>
      </c>
    </row>
    <row r="2433" spans="1:10" ht="26.4" x14ac:dyDescent="0.25">
      <c r="A2433" s="174" t="s">
        <v>1292</v>
      </c>
      <c r="B2433" s="176" t="s">
        <v>734</v>
      </c>
      <c r="C2433" s="174" t="s">
        <v>20</v>
      </c>
      <c r="D2433" s="174" t="s">
        <v>735</v>
      </c>
      <c r="E2433" s="162" t="s">
        <v>1293</v>
      </c>
      <c r="F2433" s="162"/>
      <c r="G2433" s="175" t="s">
        <v>77</v>
      </c>
      <c r="H2433" s="178">
        <v>1</v>
      </c>
      <c r="I2433" s="177">
        <v>120.06</v>
      </c>
      <c r="J2433" s="177">
        <v>120.06</v>
      </c>
    </row>
    <row r="2434" spans="1:10" ht="26.4" x14ac:dyDescent="0.25">
      <c r="A2434" s="180" t="s">
        <v>1294</v>
      </c>
      <c r="B2434" s="182" t="s">
        <v>1355</v>
      </c>
      <c r="C2434" s="180" t="s">
        <v>36</v>
      </c>
      <c r="D2434" s="180" t="s">
        <v>1356</v>
      </c>
      <c r="E2434" s="163" t="s">
        <v>1297</v>
      </c>
      <c r="F2434" s="163"/>
      <c r="G2434" s="181" t="s">
        <v>1298</v>
      </c>
      <c r="H2434" s="184">
        <v>1.1000000000000001</v>
      </c>
      <c r="I2434" s="183">
        <v>29.46</v>
      </c>
      <c r="J2434" s="183">
        <v>32.4</v>
      </c>
    </row>
    <row r="2435" spans="1:10" ht="26.4" x14ac:dyDescent="0.25">
      <c r="A2435" s="180" t="s">
        <v>1294</v>
      </c>
      <c r="B2435" s="182" t="s">
        <v>1353</v>
      </c>
      <c r="C2435" s="180" t="s">
        <v>36</v>
      </c>
      <c r="D2435" s="180" t="s">
        <v>1354</v>
      </c>
      <c r="E2435" s="163" t="s">
        <v>1297</v>
      </c>
      <c r="F2435" s="163"/>
      <c r="G2435" s="181" t="s">
        <v>1298</v>
      </c>
      <c r="H2435" s="184">
        <v>1.1000000000000001</v>
      </c>
      <c r="I2435" s="183">
        <v>24.83</v>
      </c>
      <c r="J2435" s="183">
        <v>27.31</v>
      </c>
    </row>
    <row r="2436" spans="1:10" ht="39.6" x14ac:dyDescent="0.25">
      <c r="A2436" s="185" t="s">
        <v>1303</v>
      </c>
      <c r="B2436" s="187" t="s">
        <v>2296</v>
      </c>
      <c r="C2436" s="185" t="s">
        <v>1305</v>
      </c>
      <c r="D2436" s="185" t="s">
        <v>2297</v>
      </c>
      <c r="E2436" s="164" t="s">
        <v>1307</v>
      </c>
      <c r="F2436" s="164"/>
      <c r="G2436" s="186" t="s">
        <v>1496</v>
      </c>
      <c r="H2436" s="189">
        <v>4.5999999999999999E-2</v>
      </c>
      <c r="I2436" s="188">
        <v>50.22</v>
      </c>
      <c r="J2436" s="188">
        <v>2.31</v>
      </c>
    </row>
    <row r="2437" spans="1:10" ht="39.6" x14ac:dyDescent="0.25">
      <c r="A2437" s="185" t="s">
        <v>1303</v>
      </c>
      <c r="B2437" s="187" t="s">
        <v>2298</v>
      </c>
      <c r="C2437" s="185" t="s">
        <v>1305</v>
      </c>
      <c r="D2437" s="185" t="s">
        <v>2299</v>
      </c>
      <c r="E2437" s="164" t="s">
        <v>1307</v>
      </c>
      <c r="F2437" s="164"/>
      <c r="G2437" s="186" t="s">
        <v>93</v>
      </c>
      <c r="H2437" s="189">
        <v>2.3E-2</v>
      </c>
      <c r="I2437" s="188">
        <v>18.350000000000001</v>
      </c>
      <c r="J2437" s="188">
        <v>0.42</v>
      </c>
    </row>
    <row r="2438" spans="1:10" ht="39.6" x14ac:dyDescent="0.25">
      <c r="A2438" s="185" t="s">
        <v>1303</v>
      </c>
      <c r="B2438" s="187" t="s">
        <v>2300</v>
      </c>
      <c r="C2438" s="185" t="s">
        <v>1305</v>
      </c>
      <c r="D2438" s="185" t="s">
        <v>2301</v>
      </c>
      <c r="E2438" s="164" t="s">
        <v>1307</v>
      </c>
      <c r="F2438" s="164"/>
      <c r="G2438" s="186" t="s">
        <v>77</v>
      </c>
      <c r="H2438" s="189">
        <v>1.3</v>
      </c>
      <c r="I2438" s="188">
        <v>41.17</v>
      </c>
      <c r="J2438" s="188">
        <v>53.52</v>
      </c>
    </row>
    <row r="2439" spans="1:10" ht="26.4" x14ac:dyDescent="0.25">
      <c r="A2439" s="185" t="s">
        <v>1303</v>
      </c>
      <c r="B2439" s="187" t="s">
        <v>2302</v>
      </c>
      <c r="C2439" s="185" t="s">
        <v>36</v>
      </c>
      <c r="D2439" s="185" t="s">
        <v>2303</v>
      </c>
      <c r="E2439" s="164" t="s">
        <v>1307</v>
      </c>
      <c r="F2439" s="164"/>
      <c r="G2439" s="186" t="s">
        <v>38</v>
      </c>
      <c r="H2439" s="189">
        <v>1</v>
      </c>
      <c r="I2439" s="188">
        <v>4.0999999999999996</v>
      </c>
      <c r="J2439" s="188">
        <v>4.0999999999999996</v>
      </c>
    </row>
    <row r="2440" spans="1:10" x14ac:dyDescent="0.25">
      <c r="A2440" s="196"/>
      <c r="B2440" s="196"/>
      <c r="C2440" s="196"/>
      <c r="D2440" s="196"/>
      <c r="E2440" s="196" t="s">
        <v>1309</v>
      </c>
      <c r="F2440" s="197">
        <v>21.2</v>
      </c>
      <c r="G2440" s="196" t="s">
        <v>1310</v>
      </c>
      <c r="H2440" s="197">
        <v>24.15</v>
      </c>
      <c r="I2440" s="196" t="s">
        <v>1311</v>
      </c>
      <c r="J2440" s="197">
        <v>45.35</v>
      </c>
    </row>
    <row r="2441" spans="1:10" x14ac:dyDescent="0.25">
      <c r="A2441" s="196"/>
      <c r="B2441" s="196"/>
      <c r="C2441" s="196"/>
      <c r="D2441" s="196"/>
      <c r="E2441" s="196" t="s">
        <v>1312</v>
      </c>
      <c r="F2441" s="197">
        <v>24.61</v>
      </c>
      <c r="G2441" s="196"/>
      <c r="H2441" s="165" t="s">
        <v>1313</v>
      </c>
      <c r="I2441" s="165"/>
      <c r="J2441" s="197">
        <v>144.66999999999999</v>
      </c>
    </row>
    <row r="2442" spans="1:10" ht="14.4" thickBot="1" x14ac:dyDescent="0.3">
      <c r="A2442" s="191"/>
      <c r="B2442" s="191"/>
      <c r="C2442" s="191"/>
      <c r="D2442" s="191"/>
      <c r="E2442" s="191"/>
      <c r="F2442" s="191"/>
      <c r="G2442" s="191" t="s">
        <v>1314</v>
      </c>
      <c r="H2442" s="193" t="s">
        <v>2304</v>
      </c>
      <c r="I2442" s="191" t="s">
        <v>1316</v>
      </c>
      <c r="J2442" s="192">
        <v>22771.05</v>
      </c>
    </row>
    <row r="2443" spans="1:10" ht="14.4" thickTop="1" x14ac:dyDescent="0.25">
      <c r="A2443" s="179"/>
      <c r="B2443" s="179"/>
      <c r="C2443" s="179"/>
      <c r="D2443" s="179"/>
      <c r="E2443" s="179"/>
      <c r="F2443" s="179"/>
      <c r="G2443" s="179"/>
      <c r="H2443" s="179"/>
      <c r="I2443" s="179"/>
      <c r="J2443" s="179"/>
    </row>
    <row r="2444" spans="1:10" x14ac:dyDescent="0.25">
      <c r="A2444" s="168" t="s">
        <v>736</v>
      </c>
      <c r="B2444" s="170" t="s">
        <v>3</v>
      </c>
      <c r="C2444" s="168" t="s">
        <v>4</v>
      </c>
      <c r="D2444" s="168" t="s">
        <v>5</v>
      </c>
      <c r="E2444" s="161" t="s">
        <v>1291</v>
      </c>
      <c r="F2444" s="161"/>
      <c r="G2444" s="169" t="s">
        <v>6</v>
      </c>
      <c r="H2444" s="170" t="s">
        <v>7</v>
      </c>
      <c r="I2444" s="170" t="s">
        <v>8</v>
      </c>
      <c r="J2444" s="170" t="s">
        <v>10</v>
      </c>
    </row>
    <row r="2445" spans="1:10" ht="26.4" x14ac:dyDescent="0.25">
      <c r="A2445" s="174" t="s">
        <v>1292</v>
      </c>
      <c r="B2445" s="176" t="s">
        <v>737</v>
      </c>
      <c r="C2445" s="174" t="s">
        <v>20</v>
      </c>
      <c r="D2445" s="174" t="s">
        <v>738</v>
      </c>
      <c r="E2445" s="162" t="s">
        <v>1293</v>
      </c>
      <c r="F2445" s="162"/>
      <c r="G2445" s="175" t="s">
        <v>77</v>
      </c>
      <c r="H2445" s="178">
        <v>1</v>
      </c>
      <c r="I2445" s="177">
        <v>60.06</v>
      </c>
      <c r="J2445" s="177">
        <v>60.06</v>
      </c>
    </row>
    <row r="2446" spans="1:10" ht="26.4" x14ac:dyDescent="0.25">
      <c r="A2446" s="180" t="s">
        <v>1294</v>
      </c>
      <c r="B2446" s="182" t="s">
        <v>1355</v>
      </c>
      <c r="C2446" s="180" t="s">
        <v>36</v>
      </c>
      <c r="D2446" s="180" t="s">
        <v>1356</v>
      </c>
      <c r="E2446" s="163" t="s">
        <v>1297</v>
      </c>
      <c r="F2446" s="163"/>
      <c r="G2446" s="181" t="s">
        <v>1298</v>
      </c>
      <c r="H2446" s="184">
        <v>0.6</v>
      </c>
      <c r="I2446" s="183">
        <v>29.46</v>
      </c>
      <c r="J2446" s="183">
        <v>17.670000000000002</v>
      </c>
    </row>
    <row r="2447" spans="1:10" ht="26.4" x14ac:dyDescent="0.25">
      <c r="A2447" s="180" t="s">
        <v>1294</v>
      </c>
      <c r="B2447" s="182" t="s">
        <v>1353</v>
      </c>
      <c r="C2447" s="180" t="s">
        <v>36</v>
      </c>
      <c r="D2447" s="180" t="s">
        <v>1354</v>
      </c>
      <c r="E2447" s="163" t="s">
        <v>1297</v>
      </c>
      <c r="F2447" s="163"/>
      <c r="G2447" s="181" t="s">
        <v>1298</v>
      </c>
      <c r="H2447" s="184">
        <v>0.6</v>
      </c>
      <c r="I2447" s="183">
        <v>24.83</v>
      </c>
      <c r="J2447" s="183">
        <v>14.89</v>
      </c>
    </row>
    <row r="2448" spans="1:10" ht="39.6" x14ac:dyDescent="0.25">
      <c r="A2448" s="185" t="s">
        <v>1303</v>
      </c>
      <c r="B2448" s="187" t="s">
        <v>2296</v>
      </c>
      <c r="C2448" s="185" t="s">
        <v>1305</v>
      </c>
      <c r="D2448" s="185" t="s">
        <v>2297</v>
      </c>
      <c r="E2448" s="164" t="s">
        <v>1307</v>
      </c>
      <c r="F2448" s="164"/>
      <c r="G2448" s="186" t="s">
        <v>1496</v>
      </c>
      <c r="H2448" s="189">
        <v>4.5999999999999999E-2</v>
      </c>
      <c r="I2448" s="188">
        <v>50.22</v>
      </c>
      <c r="J2448" s="188">
        <v>2.31</v>
      </c>
    </row>
    <row r="2449" spans="1:10" ht="39.6" x14ac:dyDescent="0.25">
      <c r="A2449" s="185" t="s">
        <v>1303</v>
      </c>
      <c r="B2449" s="187" t="s">
        <v>2305</v>
      </c>
      <c r="C2449" s="185" t="s">
        <v>1305</v>
      </c>
      <c r="D2449" s="185" t="s">
        <v>2306</v>
      </c>
      <c r="E2449" s="164" t="s">
        <v>1307</v>
      </c>
      <c r="F2449" s="164"/>
      <c r="G2449" s="186" t="s">
        <v>77</v>
      </c>
      <c r="H2449" s="189">
        <v>1.4</v>
      </c>
      <c r="I2449" s="188">
        <v>16.02</v>
      </c>
      <c r="J2449" s="188">
        <v>22.42</v>
      </c>
    </row>
    <row r="2450" spans="1:10" ht="26.4" x14ac:dyDescent="0.25">
      <c r="A2450" s="185" t="s">
        <v>1303</v>
      </c>
      <c r="B2450" s="187" t="s">
        <v>2290</v>
      </c>
      <c r="C2450" s="185" t="s">
        <v>36</v>
      </c>
      <c r="D2450" s="185" t="s">
        <v>2291</v>
      </c>
      <c r="E2450" s="164" t="s">
        <v>1307</v>
      </c>
      <c r="F2450" s="164"/>
      <c r="G2450" s="186" t="s">
        <v>38</v>
      </c>
      <c r="H2450" s="189">
        <v>1</v>
      </c>
      <c r="I2450" s="188">
        <v>2.59</v>
      </c>
      <c r="J2450" s="188">
        <v>2.59</v>
      </c>
    </row>
    <row r="2451" spans="1:10" ht="39.6" x14ac:dyDescent="0.25">
      <c r="A2451" s="185" t="s">
        <v>1303</v>
      </c>
      <c r="B2451" s="187" t="s">
        <v>2298</v>
      </c>
      <c r="C2451" s="185" t="s">
        <v>1305</v>
      </c>
      <c r="D2451" s="185" t="s">
        <v>2299</v>
      </c>
      <c r="E2451" s="164" t="s">
        <v>1307</v>
      </c>
      <c r="F2451" s="164"/>
      <c r="G2451" s="186" t="s">
        <v>93</v>
      </c>
      <c r="H2451" s="189">
        <v>0.01</v>
      </c>
      <c r="I2451" s="188">
        <v>18.350000000000001</v>
      </c>
      <c r="J2451" s="188">
        <v>0.18</v>
      </c>
    </row>
    <row r="2452" spans="1:10" x14ac:dyDescent="0.25">
      <c r="A2452" s="196"/>
      <c r="B2452" s="196"/>
      <c r="C2452" s="196"/>
      <c r="D2452" s="196"/>
      <c r="E2452" s="196" t="s">
        <v>1309</v>
      </c>
      <c r="F2452" s="197">
        <v>11.56</v>
      </c>
      <c r="G2452" s="196" t="s">
        <v>1310</v>
      </c>
      <c r="H2452" s="197">
        <v>13.17</v>
      </c>
      <c r="I2452" s="196" t="s">
        <v>1311</v>
      </c>
      <c r="J2452" s="197">
        <v>24.73</v>
      </c>
    </row>
    <row r="2453" spans="1:10" x14ac:dyDescent="0.25">
      <c r="A2453" s="196"/>
      <c r="B2453" s="196"/>
      <c r="C2453" s="196"/>
      <c r="D2453" s="196"/>
      <c r="E2453" s="196" t="s">
        <v>1312</v>
      </c>
      <c r="F2453" s="197">
        <v>12.31</v>
      </c>
      <c r="G2453" s="196"/>
      <c r="H2453" s="165" t="s">
        <v>1313</v>
      </c>
      <c r="I2453" s="165"/>
      <c r="J2453" s="197">
        <v>72.37</v>
      </c>
    </row>
    <row r="2454" spans="1:10" ht="14.4" thickBot="1" x14ac:dyDescent="0.3">
      <c r="A2454" s="191"/>
      <c r="B2454" s="191"/>
      <c r="C2454" s="191"/>
      <c r="D2454" s="191"/>
      <c r="E2454" s="191"/>
      <c r="F2454" s="191"/>
      <c r="G2454" s="191" t="s">
        <v>1314</v>
      </c>
      <c r="H2454" s="193" t="s">
        <v>2307</v>
      </c>
      <c r="I2454" s="191" t="s">
        <v>1316</v>
      </c>
      <c r="J2454" s="192">
        <v>6173.16</v>
      </c>
    </row>
    <row r="2455" spans="1:10" ht="14.4" thickTop="1" x14ac:dyDescent="0.25">
      <c r="A2455" s="179"/>
      <c r="B2455" s="179"/>
      <c r="C2455" s="179"/>
      <c r="D2455" s="179"/>
      <c r="E2455" s="179"/>
      <c r="F2455" s="179"/>
      <c r="G2455" s="179"/>
      <c r="H2455" s="179"/>
      <c r="I2455" s="179"/>
      <c r="J2455" s="179"/>
    </row>
    <row r="2456" spans="1:10" x14ac:dyDescent="0.25">
      <c r="A2456" s="168" t="s">
        <v>739</v>
      </c>
      <c r="B2456" s="170" t="s">
        <v>3</v>
      </c>
      <c r="C2456" s="168" t="s">
        <v>4</v>
      </c>
      <c r="D2456" s="168" t="s">
        <v>5</v>
      </c>
      <c r="E2456" s="161" t="s">
        <v>1291</v>
      </c>
      <c r="F2456" s="161"/>
      <c r="G2456" s="169" t="s">
        <v>6</v>
      </c>
      <c r="H2456" s="170" t="s">
        <v>7</v>
      </c>
      <c r="I2456" s="170" t="s">
        <v>8</v>
      </c>
      <c r="J2456" s="170" t="s">
        <v>10</v>
      </c>
    </row>
    <row r="2457" spans="1:10" ht="26.4" x14ac:dyDescent="0.25">
      <c r="A2457" s="174" t="s">
        <v>1292</v>
      </c>
      <c r="B2457" s="176" t="s">
        <v>740</v>
      </c>
      <c r="C2457" s="174" t="s">
        <v>20</v>
      </c>
      <c r="D2457" s="174" t="s">
        <v>741</v>
      </c>
      <c r="E2457" s="162" t="s">
        <v>1293</v>
      </c>
      <c r="F2457" s="162"/>
      <c r="G2457" s="175" t="s">
        <v>77</v>
      </c>
      <c r="H2457" s="178">
        <v>1</v>
      </c>
      <c r="I2457" s="177">
        <v>108.28</v>
      </c>
      <c r="J2457" s="177">
        <v>108.28</v>
      </c>
    </row>
    <row r="2458" spans="1:10" ht="26.4" x14ac:dyDescent="0.25">
      <c r="A2458" s="180" t="s">
        <v>1294</v>
      </c>
      <c r="B2458" s="182" t="s">
        <v>1355</v>
      </c>
      <c r="C2458" s="180" t="s">
        <v>36</v>
      </c>
      <c r="D2458" s="180" t="s">
        <v>1356</v>
      </c>
      <c r="E2458" s="163" t="s">
        <v>1297</v>
      </c>
      <c r="F2458" s="163"/>
      <c r="G2458" s="181" t="s">
        <v>1298</v>
      </c>
      <c r="H2458" s="184">
        <v>1.1000000000000001</v>
      </c>
      <c r="I2458" s="183">
        <v>29.46</v>
      </c>
      <c r="J2458" s="183">
        <v>32.4</v>
      </c>
    </row>
    <row r="2459" spans="1:10" ht="26.4" x14ac:dyDescent="0.25">
      <c r="A2459" s="180" t="s">
        <v>1294</v>
      </c>
      <c r="B2459" s="182" t="s">
        <v>1353</v>
      </c>
      <c r="C2459" s="180" t="s">
        <v>36</v>
      </c>
      <c r="D2459" s="180" t="s">
        <v>1354</v>
      </c>
      <c r="E2459" s="163" t="s">
        <v>1297</v>
      </c>
      <c r="F2459" s="163"/>
      <c r="G2459" s="181" t="s">
        <v>1298</v>
      </c>
      <c r="H2459" s="184">
        <v>1.1000000000000001</v>
      </c>
      <c r="I2459" s="183">
        <v>24.83</v>
      </c>
      <c r="J2459" s="183">
        <v>27.31</v>
      </c>
    </row>
    <row r="2460" spans="1:10" ht="39.6" x14ac:dyDescent="0.25">
      <c r="A2460" s="185" t="s">
        <v>1303</v>
      </c>
      <c r="B2460" s="187" t="s">
        <v>2296</v>
      </c>
      <c r="C2460" s="185" t="s">
        <v>1305</v>
      </c>
      <c r="D2460" s="185" t="s">
        <v>2297</v>
      </c>
      <c r="E2460" s="164" t="s">
        <v>1307</v>
      </c>
      <c r="F2460" s="164"/>
      <c r="G2460" s="186" t="s">
        <v>1496</v>
      </c>
      <c r="H2460" s="189">
        <v>4.5999999999999999E-2</v>
      </c>
      <c r="I2460" s="188">
        <v>50.22</v>
      </c>
      <c r="J2460" s="188">
        <v>2.31</v>
      </c>
    </row>
    <row r="2461" spans="1:10" ht="26.4" x14ac:dyDescent="0.25">
      <c r="A2461" s="185" t="s">
        <v>1303</v>
      </c>
      <c r="B2461" s="187" t="s">
        <v>2294</v>
      </c>
      <c r="C2461" s="185" t="s">
        <v>36</v>
      </c>
      <c r="D2461" s="185" t="s">
        <v>2295</v>
      </c>
      <c r="E2461" s="164" t="s">
        <v>1307</v>
      </c>
      <c r="F2461" s="164"/>
      <c r="G2461" s="186" t="s">
        <v>38</v>
      </c>
      <c r="H2461" s="189">
        <v>2.33</v>
      </c>
      <c r="I2461" s="188">
        <v>3.15</v>
      </c>
      <c r="J2461" s="188">
        <v>7.33</v>
      </c>
    </row>
    <row r="2462" spans="1:10" ht="39.6" x14ac:dyDescent="0.25">
      <c r="A2462" s="185" t="s">
        <v>1303</v>
      </c>
      <c r="B2462" s="187" t="s">
        <v>2308</v>
      </c>
      <c r="C2462" s="185" t="s">
        <v>1305</v>
      </c>
      <c r="D2462" s="185" t="s">
        <v>2309</v>
      </c>
      <c r="E2462" s="164" t="s">
        <v>1307</v>
      </c>
      <c r="F2462" s="164"/>
      <c r="G2462" s="186" t="s">
        <v>77</v>
      </c>
      <c r="H2462" s="189">
        <v>1.4</v>
      </c>
      <c r="I2462" s="188">
        <v>27.51</v>
      </c>
      <c r="J2462" s="188">
        <v>38.51</v>
      </c>
    </row>
    <row r="2463" spans="1:10" ht="39.6" x14ac:dyDescent="0.25">
      <c r="A2463" s="185" t="s">
        <v>1303</v>
      </c>
      <c r="B2463" s="187" t="s">
        <v>2298</v>
      </c>
      <c r="C2463" s="185" t="s">
        <v>1305</v>
      </c>
      <c r="D2463" s="185" t="s">
        <v>2299</v>
      </c>
      <c r="E2463" s="164" t="s">
        <v>1307</v>
      </c>
      <c r="F2463" s="164"/>
      <c r="G2463" s="186" t="s">
        <v>93</v>
      </c>
      <c r="H2463" s="189">
        <v>2.3E-2</v>
      </c>
      <c r="I2463" s="188">
        <v>18.350000000000001</v>
      </c>
      <c r="J2463" s="188">
        <v>0.42</v>
      </c>
    </row>
    <row r="2464" spans="1:10" x14ac:dyDescent="0.25">
      <c r="A2464" s="196"/>
      <c r="B2464" s="196"/>
      <c r="C2464" s="196"/>
      <c r="D2464" s="196"/>
      <c r="E2464" s="196" t="s">
        <v>1309</v>
      </c>
      <c r="F2464" s="197">
        <v>21.2</v>
      </c>
      <c r="G2464" s="196" t="s">
        <v>1310</v>
      </c>
      <c r="H2464" s="197">
        <v>24.15</v>
      </c>
      <c r="I2464" s="196" t="s">
        <v>1311</v>
      </c>
      <c r="J2464" s="197">
        <v>45.35</v>
      </c>
    </row>
    <row r="2465" spans="1:10" x14ac:dyDescent="0.25">
      <c r="A2465" s="196"/>
      <c r="B2465" s="196"/>
      <c r="C2465" s="196"/>
      <c r="D2465" s="196"/>
      <c r="E2465" s="196" t="s">
        <v>1312</v>
      </c>
      <c r="F2465" s="197">
        <v>22.19</v>
      </c>
      <c r="G2465" s="196"/>
      <c r="H2465" s="165" t="s">
        <v>1313</v>
      </c>
      <c r="I2465" s="165"/>
      <c r="J2465" s="197">
        <v>130.47</v>
      </c>
    </row>
    <row r="2466" spans="1:10" ht="14.4" thickBot="1" x14ac:dyDescent="0.3">
      <c r="A2466" s="191"/>
      <c r="B2466" s="191"/>
      <c r="C2466" s="191"/>
      <c r="D2466" s="191"/>
      <c r="E2466" s="191"/>
      <c r="F2466" s="191"/>
      <c r="G2466" s="191" t="s">
        <v>1314</v>
      </c>
      <c r="H2466" s="193" t="s">
        <v>2310</v>
      </c>
      <c r="I2466" s="191" t="s">
        <v>1316</v>
      </c>
      <c r="J2466" s="192">
        <v>6132.09</v>
      </c>
    </row>
    <row r="2467" spans="1:10" ht="14.4" thickTop="1" x14ac:dyDescent="0.25">
      <c r="A2467" s="179"/>
      <c r="B2467" s="179"/>
      <c r="C2467" s="179"/>
      <c r="D2467" s="179"/>
      <c r="E2467" s="179"/>
      <c r="F2467" s="179"/>
      <c r="G2467" s="179"/>
      <c r="H2467" s="179"/>
      <c r="I2467" s="179"/>
      <c r="J2467" s="179"/>
    </row>
    <row r="2468" spans="1:10" x14ac:dyDescent="0.25">
      <c r="A2468" s="168" t="s">
        <v>742</v>
      </c>
      <c r="B2468" s="170" t="s">
        <v>3</v>
      </c>
      <c r="C2468" s="168" t="s">
        <v>4</v>
      </c>
      <c r="D2468" s="168" t="s">
        <v>5</v>
      </c>
      <c r="E2468" s="161" t="s">
        <v>1291</v>
      </c>
      <c r="F2468" s="161"/>
      <c r="G2468" s="169" t="s">
        <v>6</v>
      </c>
      <c r="H2468" s="170" t="s">
        <v>7</v>
      </c>
      <c r="I2468" s="170" t="s">
        <v>8</v>
      </c>
      <c r="J2468" s="170" t="s">
        <v>10</v>
      </c>
    </row>
    <row r="2469" spans="1:10" ht="26.4" x14ac:dyDescent="0.25">
      <c r="A2469" s="174" t="s">
        <v>1292</v>
      </c>
      <c r="B2469" s="176" t="s">
        <v>743</v>
      </c>
      <c r="C2469" s="174" t="s">
        <v>20</v>
      </c>
      <c r="D2469" s="174" t="s">
        <v>744</v>
      </c>
      <c r="E2469" s="162" t="s">
        <v>1293</v>
      </c>
      <c r="F2469" s="162"/>
      <c r="G2469" s="175" t="s">
        <v>77</v>
      </c>
      <c r="H2469" s="178">
        <v>1</v>
      </c>
      <c r="I2469" s="177">
        <v>50.91</v>
      </c>
      <c r="J2469" s="177">
        <v>50.91</v>
      </c>
    </row>
    <row r="2470" spans="1:10" ht="26.4" x14ac:dyDescent="0.25">
      <c r="A2470" s="180" t="s">
        <v>1294</v>
      </c>
      <c r="B2470" s="182" t="s">
        <v>1355</v>
      </c>
      <c r="C2470" s="180" t="s">
        <v>36</v>
      </c>
      <c r="D2470" s="180" t="s">
        <v>1356</v>
      </c>
      <c r="E2470" s="163" t="s">
        <v>1297</v>
      </c>
      <c r="F2470" s="163"/>
      <c r="G2470" s="181" t="s">
        <v>1298</v>
      </c>
      <c r="H2470" s="184">
        <v>0.5</v>
      </c>
      <c r="I2470" s="183">
        <v>29.46</v>
      </c>
      <c r="J2470" s="183">
        <v>14.73</v>
      </c>
    </row>
    <row r="2471" spans="1:10" ht="26.4" x14ac:dyDescent="0.25">
      <c r="A2471" s="180" t="s">
        <v>1294</v>
      </c>
      <c r="B2471" s="182" t="s">
        <v>1353</v>
      </c>
      <c r="C2471" s="180" t="s">
        <v>36</v>
      </c>
      <c r="D2471" s="180" t="s">
        <v>1354</v>
      </c>
      <c r="E2471" s="163" t="s">
        <v>1297</v>
      </c>
      <c r="F2471" s="163"/>
      <c r="G2471" s="181" t="s">
        <v>1298</v>
      </c>
      <c r="H2471" s="184">
        <v>0.5</v>
      </c>
      <c r="I2471" s="183">
        <v>24.83</v>
      </c>
      <c r="J2471" s="183">
        <v>12.41</v>
      </c>
    </row>
    <row r="2472" spans="1:10" ht="39.6" x14ac:dyDescent="0.25">
      <c r="A2472" s="185" t="s">
        <v>1303</v>
      </c>
      <c r="B2472" s="187" t="s">
        <v>2311</v>
      </c>
      <c r="C2472" s="185" t="s">
        <v>1305</v>
      </c>
      <c r="D2472" s="185" t="s">
        <v>2312</v>
      </c>
      <c r="E2472" s="164" t="s">
        <v>1307</v>
      </c>
      <c r="F2472" s="164"/>
      <c r="G2472" s="186" t="s">
        <v>93</v>
      </c>
      <c r="H2472" s="189">
        <v>5.0000000000000001E-3</v>
      </c>
      <c r="I2472" s="188">
        <v>72.86</v>
      </c>
      <c r="J2472" s="188">
        <v>0.36</v>
      </c>
    </row>
    <row r="2473" spans="1:10" ht="39.6" x14ac:dyDescent="0.25">
      <c r="A2473" s="185" t="s">
        <v>1303</v>
      </c>
      <c r="B2473" s="187" t="s">
        <v>2313</v>
      </c>
      <c r="C2473" s="185" t="s">
        <v>1305</v>
      </c>
      <c r="D2473" s="185" t="s">
        <v>2314</v>
      </c>
      <c r="E2473" s="164" t="s">
        <v>1307</v>
      </c>
      <c r="F2473" s="164"/>
      <c r="G2473" s="186" t="s">
        <v>77</v>
      </c>
      <c r="H2473" s="189">
        <v>1.5</v>
      </c>
      <c r="I2473" s="188">
        <v>15.28</v>
      </c>
      <c r="J2473" s="188">
        <v>22.92</v>
      </c>
    </row>
    <row r="2474" spans="1:10" x14ac:dyDescent="0.25">
      <c r="A2474" s="185" t="s">
        <v>1303</v>
      </c>
      <c r="B2474" s="187" t="s">
        <v>2103</v>
      </c>
      <c r="C2474" s="185" t="s">
        <v>36</v>
      </c>
      <c r="D2474" s="185" t="s">
        <v>2104</v>
      </c>
      <c r="E2474" s="164" t="s">
        <v>1307</v>
      </c>
      <c r="F2474" s="164"/>
      <c r="G2474" s="186" t="s">
        <v>38</v>
      </c>
      <c r="H2474" s="189">
        <v>7.0000000000000007E-2</v>
      </c>
      <c r="I2474" s="188">
        <v>2.06</v>
      </c>
      <c r="J2474" s="188">
        <v>0.14000000000000001</v>
      </c>
    </row>
    <row r="2475" spans="1:10" ht="39.6" x14ac:dyDescent="0.25">
      <c r="A2475" s="185" t="s">
        <v>1303</v>
      </c>
      <c r="B2475" s="187" t="s">
        <v>2296</v>
      </c>
      <c r="C2475" s="185" t="s">
        <v>1305</v>
      </c>
      <c r="D2475" s="185" t="s">
        <v>2297</v>
      </c>
      <c r="E2475" s="164" t="s">
        <v>1307</v>
      </c>
      <c r="F2475" s="164"/>
      <c r="G2475" s="186" t="s">
        <v>1496</v>
      </c>
      <c r="H2475" s="189">
        <v>7.0000000000000001E-3</v>
      </c>
      <c r="I2475" s="188">
        <v>50.22</v>
      </c>
      <c r="J2475" s="188">
        <v>0.35</v>
      </c>
    </row>
    <row r="2476" spans="1:10" x14ac:dyDescent="0.25">
      <c r="A2476" s="196"/>
      <c r="B2476" s="196"/>
      <c r="C2476" s="196"/>
      <c r="D2476" s="196"/>
      <c r="E2476" s="196" t="s">
        <v>1309</v>
      </c>
      <c r="F2476" s="197">
        <v>9.6300000000000008</v>
      </c>
      <c r="G2476" s="196" t="s">
        <v>1310</v>
      </c>
      <c r="H2476" s="197">
        <v>10.98</v>
      </c>
      <c r="I2476" s="196" t="s">
        <v>1311</v>
      </c>
      <c r="J2476" s="197">
        <v>20.61</v>
      </c>
    </row>
    <row r="2477" spans="1:10" x14ac:dyDescent="0.25">
      <c r="A2477" s="196"/>
      <c r="B2477" s="196"/>
      <c r="C2477" s="196"/>
      <c r="D2477" s="196"/>
      <c r="E2477" s="196" t="s">
        <v>1312</v>
      </c>
      <c r="F2477" s="197">
        <v>10.43</v>
      </c>
      <c r="G2477" s="196"/>
      <c r="H2477" s="165" t="s">
        <v>1313</v>
      </c>
      <c r="I2477" s="165"/>
      <c r="J2477" s="197">
        <v>61.34</v>
      </c>
    </row>
    <row r="2478" spans="1:10" ht="14.4" thickBot="1" x14ac:dyDescent="0.3">
      <c r="A2478" s="191"/>
      <c r="B2478" s="191"/>
      <c r="C2478" s="191"/>
      <c r="D2478" s="191"/>
      <c r="E2478" s="191"/>
      <c r="F2478" s="191"/>
      <c r="G2478" s="191" t="s">
        <v>1314</v>
      </c>
      <c r="H2478" s="193" t="s">
        <v>2315</v>
      </c>
      <c r="I2478" s="191" t="s">
        <v>1316</v>
      </c>
      <c r="J2478" s="192">
        <v>2999.52</v>
      </c>
    </row>
    <row r="2479" spans="1:10" ht="14.4" thickTop="1" x14ac:dyDescent="0.25">
      <c r="A2479" s="179"/>
      <c r="B2479" s="179"/>
      <c r="C2479" s="179"/>
      <c r="D2479" s="179"/>
      <c r="E2479" s="179"/>
      <c r="F2479" s="179"/>
      <c r="G2479" s="179"/>
      <c r="H2479" s="179"/>
      <c r="I2479" s="179"/>
      <c r="J2479" s="179"/>
    </row>
    <row r="2480" spans="1:10" x14ac:dyDescent="0.25">
      <c r="A2480" s="168" t="s">
        <v>745</v>
      </c>
      <c r="B2480" s="170" t="s">
        <v>3</v>
      </c>
      <c r="C2480" s="168" t="s">
        <v>4</v>
      </c>
      <c r="D2480" s="168" t="s">
        <v>5</v>
      </c>
      <c r="E2480" s="161" t="s">
        <v>1291</v>
      </c>
      <c r="F2480" s="161"/>
      <c r="G2480" s="169" t="s">
        <v>6</v>
      </c>
      <c r="H2480" s="170" t="s">
        <v>7</v>
      </c>
      <c r="I2480" s="170" t="s">
        <v>8</v>
      </c>
      <c r="J2480" s="170" t="s">
        <v>10</v>
      </c>
    </row>
    <row r="2481" spans="1:10" ht="26.4" x14ac:dyDescent="0.25">
      <c r="A2481" s="174" t="s">
        <v>1292</v>
      </c>
      <c r="B2481" s="176" t="s">
        <v>746</v>
      </c>
      <c r="C2481" s="174" t="s">
        <v>20</v>
      </c>
      <c r="D2481" s="174" t="s">
        <v>747</v>
      </c>
      <c r="E2481" s="162" t="s">
        <v>1293</v>
      </c>
      <c r="F2481" s="162"/>
      <c r="G2481" s="175" t="s">
        <v>77</v>
      </c>
      <c r="H2481" s="178">
        <v>1</v>
      </c>
      <c r="I2481" s="177">
        <v>40.56</v>
      </c>
      <c r="J2481" s="177">
        <v>40.56</v>
      </c>
    </row>
    <row r="2482" spans="1:10" ht="26.4" x14ac:dyDescent="0.25">
      <c r="A2482" s="180" t="s">
        <v>1294</v>
      </c>
      <c r="B2482" s="182" t="s">
        <v>1353</v>
      </c>
      <c r="C2482" s="180" t="s">
        <v>36</v>
      </c>
      <c r="D2482" s="180" t="s">
        <v>1354</v>
      </c>
      <c r="E2482" s="163" t="s">
        <v>1297</v>
      </c>
      <c r="F2482" s="163"/>
      <c r="G2482" s="181" t="s">
        <v>1298</v>
      </c>
      <c r="H2482" s="184">
        <v>0.5</v>
      </c>
      <c r="I2482" s="183">
        <v>24.83</v>
      </c>
      <c r="J2482" s="183">
        <v>12.41</v>
      </c>
    </row>
    <row r="2483" spans="1:10" ht="26.4" x14ac:dyDescent="0.25">
      <c r="A2483" s="180" t="s">
        <v>1294</v>
      </c>
      <c r="B2483" s="182" t="s">
        <v>1355</v>
      </c>
      <c r="C2483" s="180" t="s">
        <v>36</v>
      </c>
      <c r="D2483" s="180" t="s">
        <v>1356</v>
      </c>
      <c r="E2483" s="163" t="s">
        <v>1297</v>
      </c>
      <c r="F2483" s="163"/>
      <c r="G2483" s="181" t="s">
        <v>1298</v>
      </c>
      <c r="H2483" s="184">
        <v>0.5</v>
      </c>
      <c r="I2483" s="183">
        <v>29.46</v>
      </c>
      <c r="J2483" s="183">
        <v>14.73</v>
      </c>
    </row>
    <row r="2484" spans="1:10" ht="39.6" x14ac:dyDescent="0.25">
      <c r="A2484" s="185" t="s">
        <v>1303</v>
      </c>
      <c r="B2484" s="187" t="s">
        <v>2296</v>
      </c>
      <c r="C2484" s="185" t="s">
        <v>1305</v>
      </c>
      <c r="D2484" s="185" t="s">
        <v>2297</v>
      </c>
      <c r="E2484" s="164" t="s">
        <v>1307</v>
      </c>
      <c r="F2484" s="164"/>
      <c r="G2484" s="186" t="s">
        <v>1496</v>
      </c>
      <c r="H2484" s="189">
        <v>7.0000000000000001E-3</v>
      </c>
      <c r="I2484" s="188">
        <v>50.22</v>
      </c>
      <c r="J2484" s="188">
        <v>0.35</v>
      </c>
    </row>
    <row r="2485" spans="1:10" ht="39.6" x14ac:dyDescent="0.25">
      <c r="A2485" s="185" t="s">
        <v>1303</v>
      </c>
      <c r="B2485" s="187" t="s">
        <v>2316</v>
      </c>
      <c r="C2485" s="185" t="s">
        <v>1305</v>
      </c>
      <c r="D2485" s="185" t="s">
        <v>2317</v>
      </c>
      <c r="E2485" s="164" t="s">
        <v>1307</v>
      </c>
      <c r="F2485" s="164"/>
      <c r="G2485" s="186" t="s">
        <v>77</v>
      </c>
      <c r="H2485" s="189">
        <v>1.5</v>
      </c>
      <c r="I2485" s="188">
        <v>6.75</v>
      </c>
      <c r="J2485" s="188">
        <v>10.119999999999999</v>
      </c>
    </row>
    <row r="2486" spans="1:10" ht="39.6" x14ac:dyDescent="0.25">
      <c r="A2486" s="185" t="s">
        <v>1303</v>
      </c>
      <c r="B2486" s="187" t="s">
        <v>2311</v>
      </c>
      <c r="C2486" s="185" t="s">
        <v>1305</v>
      </c>
      <c r="D2486" s="185" t="s">
        <v>2312</v>
      </c>
      <c r="E2486" s="164" t="s">
        <v>1307</v>
      </c>
      <c r="F2486" s="164"/>
      <c r="G2486" s="186" t="s">
        <v>93</v>
      </c>
      <c r="H2486" s="189">
        <v>5.0000000000000001E-3</v>
      </c>
      <c r="I2486" s="188">
        <v>72.86</v>
      </c>
      <c r="J2486" s="188">
        <v>0.36</v>
      </c>
    </row>
    <row r="2487" spans="1:10" ht="26.4" x14ac:dyDescent="0.25">
      <c r="A2487" s="185" t="s">
        <v>1303</v>
      </c>
      <c r="B2487" s="187" t="s">
        <v>2318</v>
      </c>
      <c r="C2487" s="185" t="s">
        <v>36</v>
      </c>
      <c r="D2487" s="185" t="s">
        <v>2319</v>
      </c>
      <c r="E2487" s="164" t="s">
        <v>1307</v>
      </c>
      <c r="F2487" s="164"/>
      <c r="G2487" s="186" t="s">
        <v>38</v>
      </c>
      <c r="H2487" s="189">
        <v>1</v>
      </c>
      <c r="I2487" s="188">
        <v>2.4500000000000002</v>
      </c>
      <c r="J2487" s="188">
        <v>2.4500000000000002</v>
      </c>
    </row>
    <row r="2488" spans="1:10" x14ac:dyDescent="0.25">
      <c r="A2488" s="185" t="s">
        <v>1303</v>
      </c>
      <c r="B2488" s="187" t="s">
        <v>2103</v>
      </c>
      <c r="C2488" s="185" t="s">
        <v>36</v>
      </c>
      <c r="D2488" s="185" t="s">
        <v>2104</v>
      </c>
      <c r="E2488" s="164" t="s">
        <v>1307</v>
      </c>
      <c r="F2488" s="164"/>
      <c r="G2488" s="186" t="s">
        <v>38</v>
      </c>
      <c r="H2488" s="189">
        <v>7.0000000000000007E-2</v>
      </c>
      <c r="I2488" s="188">
        <v>2.06</v>
      </c>
      <c r="J2488" s="188">
        <v>0.14000000000000001</v>
      </c>
    </row>
    <row r="2489" spans="1:10" x14ac:dyDescent="0.25">
      <c r="A2489" s="196"/>
      <c r="B2489" s="196"/>
      <c r="C2489" s="196"/>
      <c r="D2489" s="196"/>
      <c r="E2489" s="196" t="s">
        <v>1309</v>
      </c>
      <c r="F2489" s="197">
        <v>9.6300000000000008</v>
      </c>
      <c r="G2489" s="196" t="s">
        <v>1310</v>
      </c>
      <c r="H2489" s="197">
        <v>10.98</v>
      </c>
      <c r="I2489" s="196" t="s">
        <v>1311</v>
      </c>
      <c r="J2489" s="197">
        <v>20.61</v>
      </c>
    </row>
    <row r="2490" spans="1:10" x14ac:dyDescent="0.25">
      <c r="A2490" s="196"/>
      <c r="B2490" s="196"/>
      <c r="C2490" s="196"/>
      <c r="D2490" s="196"/>
      <c r="E2490" s="196" t="s">
        <v>1312</v>
      </c>
      <c r="F2490" s="197">
        <v>8.31</v>
      </c>
      <c r="G2490" s="196"/>
      <c r="H2490" s="165" t="s">
        <v>1313</v>
      </c>
      <c r="I2490" s="165"/>
      <c r="J2490" s="197">
        <v>48.87</v>
      </c>
    </row>
    <row r="2491" spans="1:10" ht="14.4" thickBot="1" x14ac:dyDescent="0.3">
      <c r="A2491" s="191"/>
      <c r="B2491" s="191"/>
      <c r="C2491" s="191"/>
      <c r="D2491" s="191"/>
      <c r="E2491" s="191"/>
      <c r="F2491" s="191"/>
      <c r="G2491" s="191" t="s">
        <v>1314</v>
      </c>
      <c r="H2491" s="193" t="s">
        <v>2320</v>
      </c>
      <c r="I2491" s="191" t="s">
        <v>1316</v>
      </c>
      <c r="J2491" s="192">
        <v>1114.23</v>
      </c>
    </row>
    <row r="2492" spans="1:10" ht="14.4" thickTop="1" x14ac:dyDescent="0.25">
      <c r="A2492" s="179"/>
      <c r="B2492" s="179"/>
      <c r="C2492" s="179"/>
      <c r="D2492" s="179"/>
      <c r="E2492" s="179"/>
      <c r="F2492" s="179"/>
      <c r="G2492" s="179"/>
      <c r="H2492" s="179"/>
      <c r="I2492" s="179"/>
      <c r="J2492" s="179"/>
    </row>
    <row r="2493" spans="1:10" x14ac:dyDescent="0.25">
      <c r="A2493" s="168" t="s">
        <v>748</v>
      </c>
      <c r="B2493" s="170" t="s">
        <v>3</v>
      </c>
      <c r="C2493" s="168" t="s">
        <v>4</v>
      </c>
      <c r="D2493" s="168" t="s">
        <v>5</v>
      </c>
      <c r="E2493" s="161" t="s">
        <v>1291</v>
      </c>
      <c r="F2493" s="161"/>
      <c r="G2493" s="169" t="s">
        <v>6</v>
      </c>
      <c r="H2493" s="170" t="s">
        <v>7</v>
      </c>
      <c r="I2493" s="170" t="s">
        <v>8</v>
      </c>
      <c r="J2493" s="170" t="s">
        <v>10</v>
      </c>
    </row>
    <row r="2494" spans="1:10" ht="26.4" x14ac:dyDescent="0.25">
      <c r="A2494" s="174" t="s">
        <v>1292</v>
      </c>
      <c r="B2494" s="176" t="s">
        <v>749</v>
      </c>
      <c r="C2494" s="174" t="s">
        <v>20</v>
      </c>
      <c r="D2494" s="174" t="s">
        <v>750</v>
      </c>
      <c r="E2494" s="162" t="s">
        <v>1293</v>
      </c>
      <c r="F2494" s="162"/>
      <c r="G2494" s="175" t="s">
        <v>77</v>
      </c>
      <c r="H2494" s="178">
        <v>1</v>
      </c>
      <c r="I2494" s="177">
        <v>49.55</v>
      </c>
      <c r="J2494" s="177">
        <v>49.55</v>
      </c>
    </row>
    <row r="2495" spans="1:10" ht="26.4" x14ac:dyDescent="0.25">
      <c r="A2495" s="180" t="s">
        <v>1294</v>
      </c>
      <c r="B2495" s="182" t="s">
        <v>1353</v>
      </c>
      <c r="C2495" s="180" t="s">
        <v>36</v>
      </c>
      <c r="D2495" s="180" t="s">
        <v>1354</v>
      </c>
      <c r="E2495" s="163" t="s">
        <v>1297</v>
      </c>
      <c r="F2495" s="163"/>
      <c r="G2495" s="181" t="s">
        <v>1298</v>
      </c>
      <c r="H2495" s="184">
        <v>0.5</v>
      </c>
      <c r="I2495" s="183">
        <v>24.83</v>
      </c>
      <c r="J2495" s="183">
        <v>12.41</v>
      </c>
    </row>
    <row r="2496" spans="1:10" ht="26.4" x14ac:dyDescent="0.25">
      <c r="A2496" s="180" t="s">
        <v>1294</v>
      </c>
      <c r="B2496" s="182" t="s">
        <v>1355</v>
      </c>
      <c r="C2496" s="180" t="s">
        <v>36</v>
      </c>
      <c r="D2496" s="180" t="s">
        <v>1356</v>
      </c>
      <c r="E2496" s="163" t="s">
        <v>1297</v>
      </c>
      <c r="F2496" s="163"/>
      <c r="G2496" s="181" t="s">
        <v>1298</v>
      </c>
      <c r="H2496" s="184">
        <v>0.5</v>
      </c>
      <c r="I2496" s="183">
        <v>29.46</v>
      </c>
      <c r="J2496" s="183">
        <v>14.73</v>
      </c>
    </row>
    <row r="2497" spans="1:10" ht="39.6" x14ac:dyDescent="0.25">
      <c r="A2497" s="185" t="s">
        <v>1303</v>
      </c>
      <c r="B2497" s="187" t="s">
        <v>2321</v>
      </c>
      <c r="C2497" s="185" t="s">
        <v>1305</v>
      </c>
      <c r="D2497" s="185" t="s">
        <v>2322</v>
      </c>
      <c r="E2497" s="164" t="s">
        <v>1307</v>
      </c>
      <c r="F2497" s="164"/>
      <c r="G2497" s="186" t="s">
        <v>77</v>
      </c>
      <c r="H2497" s="189">
        <v>1.5</v>
      </c>
      <c r="I2497" s="188">
        <v>12.74</v>
      </c>
      <c r="J2497" s="188">
        <v>19.11</v>
      </c>
    </row>
    <row r="2498" spans="1:10" ht="39.6" x14ac:dyDescent="0.25">
      <c r="A2498" s="185" t="s">
        <v>1303</v>
      </c>
      <c r="B2498" s="187" t="s">
        <v>2311</v>
      </c>
      <c r="C2498" s="185" t="s">
        <v>1305</v>
      </c>
      <c r="D2498" s="185" t="s">
        <v>2312</v>
      </c>
      <c r="E2498" s="164" t="s">
        <v>1307</v>
      </c>
      <c r="F2498" s="164"/>
      <c r="G2498" s="186" t="s">
        <v>93</v>
      </c>
      <c r="H2498" s="189">
        <v>5.0000000000000001E-3</v>
      </c>
      <c r="I2498" s="188">
        <v>72.86</v>
      </c>
      <c r="J2498" s="188">
        <v>0.36</v>
      </c>
    </row>
    <row r="2499" spans="1:10" ht="39.6" x14ac:dyDescent="0.25">
      <c r="A2499" s="185" t="s">
        <v>1303</v>
      </c>
      <c r="B2499" s="187" t="s">
        <v>2296</v>
      </c>
      <c r="C2499" s="185" t="s">
        <v>1305</v>
      </c>
      <c r="D2499" s="185" t="s">
        <v>2297</v>
      </c>
      <c r="E2499" s="164" t="s">
        <v>1307</v>
      </c>
      <c r="F2499" s="164"/>
      <c r="G2499" s="186" t="s">
        <v>1496</v>
      </c>
      <c r="H2499" s="189">
        <v>7.0000000000000001E-3</v>
      </c>
      <c r="I2499" s="188">
        <v>50.22</v>
      </c>
      <c r="J2499" s="188">
        <v>0.35</v>
      </c>
    </row>
    <row r="2500" spans="1:10" x14ac:dyDescent="0.25">
      <c r="A2500" s="185" t="s">
        <v>1303</v>
      </c>
      <c r="B2500" s="187" t="s">
        <v>2103</v>
      </c>
      <c r="C2500" s="185" t="s">
        <v>36</v>
      </c>
      <c r="D2500" s="185" t="s">
        <v>2104</v>
      </c>
      <c r="E2500" s="164" t="s">
        <v>1307</v>
      </c>
      <c r="F2500" s="164"/>
      <c r="G2500" s="186" t="s">
        <v>38</v>
      </c>
      <c r="H2500" s="189">
        <v>7.0000000000000007E-2</v>
      </c>
      <c r="I2500" s="188">
        <v>2.06</v>
      </c>
      <c r="J2500" s="188">
        <v>0.14000000000000001</v>
      </c>
    </row>
    <row r="2501" spans="1:10" ht="26.4" x14ac:dyDescent="0.25">
      <c r="A2501" s="185" t="s">
        <v>1303</v>
      </c>
      <c r="B2501" s="187" t="s">
        <v>2318</v>
      </c>
      <c r="C2501" s="185" t="s">
        <v>36</v>
      </c>
      <c r="D2501" s="185" t="s">
        <v>2319</v>
      </c>
      <c r="E2501" s="164" t="s">
        <v>1307</v>
      </c>
      <c r="F2501" s="164"/>
      <c r="G2501" s="186" t="s">
        <v>38</v>
      </c>
      <c r="H2501" s="189">
        <v>1</v>
      </c>
      <c r="I2501" s="188">
        <v>2.4500000000000002</v>
      </c>
      <c r="J2501" s="188">
        <v>2.4500000000000002</v>
      </c>
    </row>
    <row r="2502" spans="1:10" x14ac:dyDescent="0.25">
      <c r="A2502" s="196"/>
      <c r="B2502" s="196"/>
      <c r="C2502" s="196"/>
      <c r="D2502" s="196"/>
      <c r="E2502" s="196" t="s">
        <v>1309</v>
      </c>
      <c r="F2502" s="197">
        <v>9.6300000000000008</v>
      </c>
      <c r="G2502" s="196" t="s">
        <v>1310</v>
      </c>
      <c r="H2502" s="197">
        <v>10.98</v>
      </c>
      <c r="I2502" s="196" t="s">
        <v>1311</v>
      </c>
      <c r="J2502" s="197">
        <v>20.61</v>
      </c>
    </row>
    <row r="2503" spans="1:10" x14ac:dyDescent="0.25">
      <c r="A2503" s="196"/>
      <c r="B2503" s="196"/>
      <c r="C2503" s="196"/>
      <c r="D2503" s="196"/>
      <c r="E2503" s="196" t="s">
        <v>1312</v>
      </c>
      <c r="F2503" s="197">
        <v>10.15</v>
      </c>
      <c r="G2503" s="196"/>
      <c r="H2503" s="165" t="s">
        <v>1313</v>
      </c>
      <c r="I2503" s="165"/>
      <c r="J2503" s="197">
        <v>59.7</v>
      </c>
    </row>
    <row r="2504" spans="1:10" ht="14.4" thickBot="1" x14ac:dyDescent="0.3">
      <c r="A2504" s="191"/>
      <c r="B2504" s="191"/>
      <c r="C2504" s="191"/>
      <c r="D2504" s="191"/>
      <c r="E2504" s="191"/>
      <c r="F2504" s="191"/>
      <c r="G2504" s="191" t="s">
        <v>1314</v>
      </c>
      <c r="H2504" s="193" t="s">
        <v>2323</v>
      </c>
      <c r="I2504" s="191" t="s">
        <v>1316</v>
      </c>
      <c r="J2504" s="192">
        <v>89.55</v>
      </c>
    </row>
    <row r="2505" spans="1:10" ht="14.4" thickTop="1" x14ac:dyDescent="0.25">
      <c r="A2505" s="179"/>
      <c r="B2505" s="179"/>
      <c r="C2505" s="179"/>
      <c r="D2505" s="179"/>
      <c r="E2505" s="179"/>
      <c r="F2505" s="179"/>
      <c r="G2505" s="179"/>
      <c r="H2505" s="179"/>
      <c r="I2505" s="179"/>
      <c r="J2505" s="179"/>
    </row>
    <row r="2506" spans="1:10" x14ac:dyDescent="0.25">
      <c r="A2506" s="168" t="s">
        <v>751</v>
      </c>
      <c r="B2506" s="170" t="s">
        <v>3</v>
      </c>
      <c r="C2506" s="168" t="s">
        <v>4</v>
      </c>
      <c r="D2506" s="168" t="s">
        <v>5</v>
      </c>
      <c r="E2506" s="161" t="s">
        <v>1291</v>
      </c>
      <c r="F2506" s="161"/>
      <c r="G2506" s="169" t="s">
        <v>6</v>
      </c>
      <c r="H2506" s="170" t="s">
        <v>7</v>
      </c>
      <c r="I2506" s="170" t="s">
        <v>8</v>
      </c>
      <c r="J2506" s="170" t="s">
        <v>10</v>
      </c>
    </row>
    <row r="2507" spans="1:10" ht="26.4" x14ac:dyDescent="0.25">
      <c r="A2507" s="174" t="s">
        <v>1292</v>
      </c>
      <c r="B2507" s="176" t="s">
        <v>752</v>
      </c>
      <c r="C2507" s="174" t="s">
        <v>20</v>
      </c>
      <c r="D2507" s="174" t="s">
        <v>753</v>
      </c>
      <c r="E2507" s="162" t="s">
        <v>1293</v>
      </c>
      <c r="F2507" s="162"/>
      <c r="G2507" s="175" t="s">
        <v>38</v>
      </c>
      <c r="H2507" s="178">
        <v>1</v>
      </c>
      <c r="I2507" s="177">
        <v>27.59</v>
      </c>
      <c r="J2507" s="177">
        <v>27.59</v>
      </c>
    </row>
    <row r="2508" spans="1:10" ht="26.4" x14ac:dyDescent="0.25">
      <c r="A2508" s="180" t="s">
        <v>1294</v>
      </c>
      <c r="B2508" s="182" t="s">
        <v>1301</v>
      </c>
      <c r="C2508" s="180" t="s">
        <v>36</v>
      </c>
      <c r="D2508" s="180" t="s">
        <v>1302</v>
      </c>
      <c r="E2508" s="163" t="s">
        <v>1297</v>
      </c>
      <c r="F2508" s="163"/>
      <c r="G2508" s="181" t="s">
        <v>1298</v>
      </c>
      <c r="H2508" s="184">
        <v>0.23</v>
      </c>
      <c r="I2508" s="183">
        <v>24.25</v>
      </c>
      <c r="J2508" s="183">
        <v>5.57</v>
      </c>
    </row>
    <row r="2509" spans="1:10" ht="26.4" x14ac:dyDescent="0.25">
      <c r="A2509" s="180" t="s">
        <v>1294</v>
      </c>
      <c r="B2509" s="182" t="s">
        <v>1355</v>
      </c>
      <c r="C2509" s="180" t="s">
        <v>36</v>
      </c>
      <c r="D2509" s="180" t="s">
        <v>1356</v>
      </c>
      <c r="E2509" s="163" t="s">
        <v>1297</v>
      </c>
      <c r="F2509" s="163"/>
      <c r="G2509" s="181" t="s">
        <v>1298</v>
      </c>
      <c r="H2509" s="184">
        <v>0.23</v>
      </c>
      <c r="I2509" s="183">
        <v>29.46</v>
      </c>
      <c r="J2509" s="183">
        <v>6.77</v>
      </c>
    </row>
    <row r="2510" spans="1:10" x14ac:dyDescent="0.25">
      <c r="A2510" s="185" t="s">
        <v>1303</v>
      </c>
      <c r="B2510" s="187" t="s">
        <v>2324</v>
      </c>
      <c r="C2510" s="185" t="s">
        <v>1642</v>
      </c>
      <c r="D2510" s="185" t="s">
        <v>2325</v>
      </c>
      <c r="E2510" s="164" t="s">
        <v>1307</v>
      </c>
      <c r="F2510" s="164"/>
      <c r="G2510" s="186" t="s">
        <v>2326</v>
      </c>
      <c r="H2510" s="189">
        <v>2.5000000000000001E-2</v>
      </c>
      <c r="I2510" s="188">
        <v>72.41</v>
      </c>
      <c r="J2510" s="188">
        <v>1.81</v>
      </c>
    </row>
    <row r="2511" spans="1:10" x14ac:dyDescent="0.25">
      <c r="A2511" s="185" t="s">
        <v>1303</v>
      </c>
      <c r="B2511" s="187" t="s">
        <v>2327</v>
      </c>
      <c r="C2511" s="185" t="s">
        <v>1642</v>
      </c>
      <c r="D2511" s="185" t="s">
        <v>2328</v>
      </c>
      <c r="E2511" s="164" t="s">
        <v>1307</v>
      </c>
      <c r="F2511" s="164"/>
      <c r="G2511" s="186" t="s">
        <v>2181</v>
      </c>
      <c r="H2511" s="189">
        <v>0.04</v>
      </c>
      <c r="I2511" s="188">
        <v>69.739999999999995</v>
      </c>
      <c r="J2511" s="188">
        <v>2.78</v>
      </c>
    </row>
    <row r="2512" spans="1:10" ht="26.4" x14ac:dyDescent="0.25">
      <c r="A2512" s="185" t="s">
        <v>1303</v>
      </c>
      <c r="B2512" s="187" t="s">
        <v>2329</v>
      </c>
      <c r="C2512" s="185" t="s">
        <v>36</v>
      </c>
      <c r="D2512" s="185" t="s">
        <v>2330</v>
      </c>
      <c r="E2512" s="164" t="s">
        <v>1307</v>
      </c>
      <c r="F2512" s="164"/>
      <c r="G2512" s="186" t="s">
        <v>38</v>
      </c>
      <c r="H2512" s="189">
        <v>1</v>
      </c>
      <c r="I2512" s="188">
        <v>10.66</v>
      </c>
      <c r="J2512" s="188">
        <v>10.66</v>
      </c>
    </row>
    <row r="2513" spans="1:10" x14ac:dyDescent="0.25">
      <c r="A2513" s="196"/>
      <c r="B2513" s="196"/>
      <c r="C2513" s="196"/>
      <c r="D2513" s="196"/>
      <c r="E2513" s="196" t="s">
        <v>1309</v>
      </c>
      <c r="F2513" s="197">
        <v>4.32</v>
      </c>
      <c r="G2513" s="196" t="s">
        <v>1310</v>
      </c>
      <c r="H2513" s="197">
        <v>4.92</v>
      </c>
      <c r="I2513" s="196" t="s">
        <v>1311</v>
      </c>
      <c r="J2513" s="197">
        <v>9.24</v>
      </c>
    </row>
    <row r="2514" spans="1:10" x14ac:dyDescent="0.25">
      <c r="A2514" s="196"/>
      <c r="B2514" s="196"/>
      <c r="C2514" s="196"/>
      <c r="D2514" s="196"/>
      <c r="E2514" s="196" t="s">
        <v>1312</v>
      </c>
      <c r="F2514" s="197">
        <v>5.65</v>
      </c>
      <c r="G2514" s="196"/>
      <c r="H2514" s="165" t="s">
        <v>1313</v>
      </c>
      <c r="I2514" s="165"/>
      <c r="J2514" s="197">
        <v>33.24</v>
      </c>
    </row>
    <row r="2515" spans="1:10" ht="14.4" thickBot="1" x14ac:dyDescent="0.3">
      <c r="A2515" s="191"/>
      <c r="B2515" s="191"/>
      <c r="C2515" s="191"/>
      <c r="D2515" s="191"/>
      <c r="E2515" s="191"/>
      <c r="F2515" s="191"/>
      <c r="G2515" s="191" t="s">
        <v>1314</v>
      </c>
      <c r="H2515" s="193" t="s">
        <v>1884</v>
      </c>
      <c r="I2515" s="191" t="s">
        <v>1316</v>
      </c>
      <c r="J2515" s="192">
        <v>299.16000000000003</v>
      </c>
    </row>
    <row r="2516" spans="1:10" ht="14.4" thickTop="1" x14ac:dyDescent="0.25">
      <c r="A2516" s="179"/>
      <c r="B2516" s="179"/>
      <c r="C2516" s="179"/>
      <c r="D2516" s="179"/>
      <c r="E2516" s="179"/>
      <c r="F2516" s="179"/>
      <c r="G2516" s="179"/>
      <c r="H2516" s="179"/>
      <c r="I2516" s="179"/>
      <c r="J2516" s="179"/>
    </row>
    <row r="2517" spans="1:10" x14ac:dyDescent="0.25">
      <c r="A2517" s="168" t="s">
        <v>754</v>
      </c>
      <c r="B2517" s="170" t="s">
        <v>3</v>
      </c>
      <c r="C2517" s="168" t="s">
        <v>4</v>
      </c>
      <c r="D2517" s="168" t="s">
        <v>5</v>
      </c>
      <c r="E2517" s="161" t="s">
        <v>1291</v>
      </c>
      <c r="F2517" s="161"/>
      <c r="G2517" s="169" t="s">
        <v>6</v>
      </c>
      <c r="H2517" s="170" t="s">
        <v>7</v>
      </c>
      <c r="I2517" s="170" t="s">
        <v>8</v>
      </c>
      <c r="J2517" s="170" t="s">
        <v>10</v>
      </c>
    </row>
    <row r="2518" spans="1:10" ht="39.6" x14ac:dyDescent="0.25">
      <c r="A2518" s="174" t="s">
        <v>1292</v>
      </c>
      <c r="B2518" s="176" t="s">
        <v>584</v>
      </c>
      <c r="C2518" s="174" t="s">
        <v>36</v>
      </c>
      <c r="D2518" s="174" t="s">
        <v>585</v>
      </c>
      <c r="E2518" s="162" t="s">
        <v>2109</v>
      </c>
      <c r="F2518" s="162"/>
      <c r="G2518" s="175" t="s">
        <v>38</v>
      </c>
      <c r="H2518" s="178">
        <v>1</v>
      </c>
      <c r="I2518" s="177">
        <v>7.63</v>
      </c>
      <c r="J2518" s="177">
        <v>7.63</v>
      </c>
    </row>
    <row r="2519" spans="1:10" ht="26.4" x14ac:dyDescent="0.25">
      <c r="A2519" s="180" t="s">
        <v>1294</v>
      </c>
      <c r="B2519" s="182" t="s">
        <v>1353</v>
      </c>
      <c r="C2519" s="180" t="s">
        <v>36</v>
      </c>
      <c r="D2519" s="180" t="s">
        <v>1354</v>
      </c>
      <c r="E2519" s="163" t="s">
        <v>1297</v>
      </c>
      <c r="F2519" s="163"/>
      <c r="G2519" s="181" t="s">
        <v>1298</v>
      </c>
      <c r="H2519" s="184">
        <v>9.4399999999999998E-2</v>
      </c>
      <c r="I2519" s="183">
        <v>24.83</v>
      </c>
      <c r="J2519" s="183">
        <v>2.34</v>
      </c>
    </row>
    <row r="2520" spans="1:10" ht="26.4" x14ac:dyDescent="0.25">
      <c r="A2520" s="180" t="s">
        <v>1294</v>
      </c>
      <c r="B2520" s="182" t="s">
        <v>1355</v>
      </c>
      <c r="C2520" s="180" t="s">
        <v>36</v>
      </c>
      <c r="D2520" s="180" t="s">
        <v>1356</v>
      </c>
      <c r="E2520" s="163" t="s">
        <v>1297</v>
      </c>
      <c r="F2520" s="163"/>
      <c r="G2520" s="181" t="s">
        <v>1298</v>
      </c>
      <c r="H2520" s="184">
        <v>9.4399999999999998E-2</v>
      </c>
      <c r="I2520" s="183">
        <v>29.46</v>
      </c>
      <c r="J2520" s="183">
        <v>2.78</v>
      </c>
    </row>
    <row r="2521" spans="1:10" x14ac:dyDescent="0.25">
      <c r="A2521" s="185" t="s">
        <v>1303</v>
      </c>
      <c r="B2521" s="187" t="s">
        <v>2105</v>
      </c>
      <c r="C2521" s="185" t="s">
        <v>36</v>
      </c>
      <c r="D2521" s="185" t="s">
        <v>2106</v>
      </c>
      <c r="E2521" s="164" t="s">
        <v>1307</v>
      </c>
      <c r="F2521" s="164"/>
      <c r="G2521" s="186" t="s">
        <v>38</v>
      </c>
      <c r="H2521" s="189">
        <v>5.8999999999999999E-3</v>
      </c>
      <c r="I2521" s="188">
        <v>65.78</v>
      </c>
      <c r="J2521" s="188">
        <v>0.38</v>
      </c>
    </row>
    <row r="2522" spans="1:10" ht="26.4" x14ac:dyDescent="0.25">
      <c r="A2522" s="185" t="s">
        <v>1303</v>
      </c>
      <c r="B2522" s="187" t="s">
        <v>2099</v>
      </c>
      <c r="C2522" s="185" t="s">
        <v>36</v>
      </c>
      <c r="D2522" s="185" t="s">
        <v>2100</v>
      </c>
      <c r="E2522" s="164" t="s">
        <v>1307</v>
      </c>
      <c r="F2522" s="164"/>
      <c r="G2522" s="186" t="s">
        <v>38</v>
      </c>
      <c r="H2522" s="189">
        <v>7.0000000000000001E-3</v>
      </c>
      <c r="I2522" s="188">
        <v>74.53</v>
      </c>
      <c r="J2522" s="188">
        <v>0.52</v>
      </c>
    </row>
    <row r="2523" spans="1:10" x14ac:dyDescent="0.25">
      <c r="A2523" s="185" t="s">
        <v>1303</v>
      </c>
      <c r="B2523" s="187" t="s">
        <v>2103</v>
      </c>
      <c r="C2523" s="185" t="s">
        <v>36</v>
      </c>
      <c r="D2523" s="185" t="s">
        <v>2104</v>
      </c>
      <c r="E2523" s="164" t="s">
        <v>1307</v>
      </c>
      <c r="F2523" s="164"/>
      <c r="G2523" s="186" t="s">
        <v>38</v>
      </c>
      <c r="H2523" s="189">
        <v>3.15E-2</v>
      </c>
      <c r="I2523" s="188">
        <v>2.06</v>
      </c>
      <c r="J2523" s="188">
        <v>0.06</v>
      </c>
    </row>
    <row r="2524" spans="1:10" ht="26.4" x14ac:dyDescent="0.25">
      <c r="A2524" s="185" t="s">
        <v>1303</v>
      </c>
      <c r="B2524" s="187" t="s">
        <v>2134</v>
      </c>
      <c r="C2524" s="185" t="s">
        <v>36</v>
      </c>
      <c r="D2524" s="185" t="s">
        <v>2135</v>
      </c>
      <c r="E2524" s="164" t="s">
        <v>1307</v>
      </c>
      <c r="F2524" s="164"/>
      <c r="G2524" s="186" t="s">
        <v>38</v>
      </c>
      <c r="H2524" s="189">
        <v>1</v>
      </c>
      <c r="I2524" s="188">
        <v>1.55</v>
      </c>
      <c r="J2524" s="188">
        <v>1.55</v>
      </c>
    </row>
    <row r="2525" spans="1:10" x14ac:dyDescent="0.25">
      <c r="A2525" s="196"/>
      <c r="B2525" s="196"/>
      <c r="C2525" s="196"/>
      <c r="D2525" s="196"/>
      <c r="E2525" s="196" t="s">
        <v>1309</v>
      </c>
      <c r="F2525" s="197">
        <v>1.81</v>
      </c>
      <c r="G2525" s="196" t="s">
        <v>1310</v>
      </c>
      <c r="H2525" s="197">
        <v>2.0699999999999998</v>
      </c>
      <c r="I2525" s="196" t="s">
        <v>1311</v>
      </c>
      <c r="J2525" s="197">
        <v>3.88</v>
      </c>
    </row>
    <row r="2526" spans="1:10" x14ac:dyDescent="0.25">
      <c r="A2526" s="196"/>
      <c r="B2526" s="196"/>
      <c r="C2526" s="196"/>
      <c r="D2526" s="196"/>
      <c r="E2526" s="196" t="s">
        <v>1312</v>
      </c>
      <c r="F2526" s="197">
        <v>1.56</v>
      </c>
      <c r="G2526" s="196"/>
      <c r="H2526" s="165" t="s">
        <v>1313</v>
      </c>
      <c r="I2526" s="165"/>
      <c r="J2526" s="197">
        <v>9.19</v>
      </c>
    </row>
    <row r="2527" spans="1:10" ht="14.4" thickBot="1" x14ac:dyDescent="0.3">
      <c r="A2527" s="191"/>
      <c r="B2527" s="191"/>
      <c r="C2527" s="191"/>
      <c r="D2527" s="191"/>
      <c r="E2527" s="191"/>
      <c r="F2527" s="191"/>
      <c r="G2527" s="191" t="s">
        <v>1314</v>
      </c>
      <c r="H2527" s="193" t="s">
        <v>2331</v>
      </c>
      <c r="I2527" s="191" t="s">
        <v>1316</v>
      </c>
      <c r="J2527" s="192">
        <v>156.22999999999999</v>
      </c>
    </row>
    <row r="2528" spans="1:10" ht="14.4" thickTop="1" x14ac:dyDescent="0.25">
      <c r="A2528" s="179"/>
      <c r="B2528" s="179"/>
      <c r="C2528" s="179"/>
      <c r="D2528" s="179"/>
      <c r="E2528" s="179"/>
      <c r="F2528" s="179"/>
      <c r="G2528" s="179"/>
      <c r="H2528" s="179"/>
      <c r="I2528" s="179"/>
      <c r="J2528" s="179"/>
    </row>
    <row r="2529" spans="1:10" x14ac:dyDescent="0.25">
      <c r="A2529" s="168" t="s">
        <v>755</v>
      </c>
      <c r="B2529" s="170" t="s">
        <v>3</v>
      </c>
      <c r="C2529" s="168" t="s">
        <v>4</v>
      </c>
      <c r="D2529" s="168" t="s">
        <v>5</v>
      </c>
      <c r="E2529" s="161" t="s">
        <v>1291</v>
      </c>
      <c r="F2529" s="161"/>
      <c r="G2529" s="169" t="s">
        <v>6</v>
      </c>
      <c r="H2529" s="170" t="s">
        <v>7</v>
      </c>
      <c r="I2529" s="170" t="s">
        <v>8</v>
      </c>
      <c r="J2529" s="170" t="s">
        <v>10</v>
      </c>
    </row>
    <row r="2530" spans="1:10" ht="39.6" x14ac:dyDescent="0.25">
      <c r="A2530" s="174" t="s">
        <v>1292</v>
      </c>
      <c r="B2530" s="176" t="s">
        <v>756</v>
      </c>
      <c r="C2530" s="174" t="s">
        <v>36</v>
      </c>
      <c r="D2530" s="174" t="s">
        <v>757</v>
      </c>
      <c r="E2530" s="162" t="s">
        <v>2109</v>
      </c>
      <c r="F2530" s="162"/>
      <c r="G2530" s="175" t="s">
        <v>38</v>
      </c>
      <c r="H2530" s="178">
        <v>1</v>
      </c>
      <c r="I2530" s="177">
        <v>11.43</v>
      </c>
      <c r="J2530" s="177">
        <v>11.43</v>
      </c>
    </row>
    <row r="2531" spans="1:10" ht="26.4" x14ac:dyDescent="0.25">
      <c r="A2531" s="180" t="s">
        <v>1294</v>
      </c>
      <c r="B2531" s="182" t="s">
        <v>1355</v>
      </c>
      <c r="C2531" s="180" t="s">
        <v>36</v>
      </c>
      <c r="D2531" s="180" t="s">
        <v>1356</v>
      </c>
      <c r="E2531" s="163" t="s">
        <v>1297</v>
      </c>
      <c r="F2531" s="163"/>
      <c r="G2531" s="181" t="s">
        <v>1298</v>
      </c>
      <c r="H2531" s="184">
        <v>0.10929999999999999</v>
      </c>
      <c r="I2531" s="183">
        <v>29.46</v>
      </c>
      <c r="J2531" s="183">
        <v>3.21</v>
      </c>
    </row>
    <row r="2532" spans="1:10" ht="26.4" x14ac:dyDescent="0.25">
      <c r="A2532" s="180" t="s">
        <v>1294</v>
      </c>
      <c r="B2532" s="182" t="s">
        <v>1353</v>
      </c>
      <c r="C2532" s="180" t="s">
        <v>36</v>
      </c>
      <c r="D2532" s="180" t="s">
        <v>1354</v>
      </c>
      <c r="E2532" s="163" t="s">
        <v>1297</v>
      </c>
      <c r="F2532" s="163"/>
      <c r="G2532" s="181" t="s">
        <v>1298</v>
      </c>
      <c r="H2532" s="184">
        <v>0.10929999999999999</v>
      </c>
      <c r="I2532" s="183">
        <v>24.83</v>
      </c>
      <c r="J2532" s="183">
        <v>2.71</v>
      </c>
    </row>
    <row r="2533" spans="1:10" x14ac:dyDescent="0.25">
      <c r="A2533" s="185" t="s">
        <v>1303</v>
      </c>
      <c r="B2533" s="187" t="s">
        <v>2105</v>
      </c>
      <c r="C2533" s="185" t="s">
        <v>36</v>
      </c>
      <c r="D2533" s="185" t="s">
        <v>2106</v>
      </c>
      <c r="E2533" s="164" t="s">
        <v>1307</v>
      </c>
      <c r="F2533" s="164"/>
      <c r="G2533" s="186" t="s">
        <v>38</v>
      </c>
      <c r="H2533" s="189">
        <v>9.4000000000000004E-3</v>
      </c>
      <c r="I2533" s="188">
        <v>65.78</v>
      </c>
      <c r="J2533" s="188">
        <v>0.61</v>
      </c>
    </row>
    <row r="2534" spans="1:10" x14ac:dyDescent="0.25">
      <c r="A2534" s="185" t="s">
        <v>1303</v>
      </c>
      <c r="B2534" s="187" t="s">
        <v>2103</v>
      </c>
      <c r="C2534" s="185" t="s">
        <v>36</v>
      </c>
      <c r="D2534" s="185" t="s">
        <v>2104</v>
      </c>
      <c r="E2534" s="164" t="s">
        <v>1307</v>
      </c>
      <c r="F2534" s="164"/>
      <c r="G2534" s="186" t="s">
        <v>38</v>
      </c>
      <c r="H2534" s="189">
        <v>3.6499999999999998E-2</v>
      </c>
      <c r="I2534" s="188">
        <v>2.06</v>
      </c>
      <c r="J2534" s="188">
        <v>7.0000000000000007E-2</v>
      </c>
    </row>
    <row r="2535" spans="1:10" ht="26.4" x14ac:dyDescent="0.25">
      <c r="A2535" s="185" t="s">
        <v>1303</v>
      </c>
      <c r="B2535" s="187" t="s">
        <v>2332</v>
      </c>
      <c r="C2535" s="185" t="s">
        <v>36</v>
      </c>
      <c r="D2535" s="185" t="s">
        <v>2333</v>
      </c>
      <c r="E2535" s="164" t="s">
        <v>1307</v>
      </c>
      <c r="F2535" s="164"/>
      <c r="G2535" s="186" t="s">
        <v>38</v>
      </c>
      <c r="H2535" s="189">
        <v>1</v>
      </c>
      <c r="I2535" s="188">
        <v>4.0199999999999996</v>
      </c>
      <c r="J2535" s="188">
        <v>4.0199999999999996</v>
      </c>
    </row>
    <row r="2536" spans="1:10" ht="26.4" x14ac:dyDescent="0.25">
      <c r="A2536" s="185" t="s">
        <v>1303</v>
      </c>
      <c r="B2536" s="187" t="s">
        <v>2099</v>
      </c>
      <c r="C2536" s="185" t="s">
        <v>36</v>
      </c>
      <c r="D2536" s="185" t="s">
        <v>2100</v>
      </c>
      <c r="E2536" s="164" t="s">
        <v>1307</v>
      </c>
      <c r="F2536" s="164"/>
      <c r="G2536" s="186" t="s">
        <v>38</v>
      </c>
      <c r="H2536" s="189">
        <v>1.0999999999999999E-2</v>
      </c>
      <c r="I2536" s="188">
        <v>74.53</v>
      </c>
      <c r="J2536" s="188">
        <v>0.81</v>
      </c>
    </row>
    <row r="2537" spans="1:10" x14ac:dyDescent="0.25">
      <c r="A2537" s="196"/>
      <c r="B2537" s="196"/>
      <c r="C2537" s="196"/>
      <c r="D2537" s="196"/>
      <c r="E2537" s="196" t="s">
        <v>1309</v>
      </c>
      <c r="F2537" s="197">
        <v>2.1</v>
      </c>
      <c r="G2537" s="196" t="s">
        <v>1310</v>
      </c>
      <c r="H2537" s="197">
        <v>2.4</v>
      </c>
      <c r="I2537" s="196" t="s">
        <v>1311</v>
      </c>
      <c r="J2537" s="197">
        <v>4.5</v>
      </c>
    </row>
    <row r="2538" spans="1:10" x14ac:dyDescent="0.25">
      <c r="A2538" s="196"/>
      <c r="B2538" s="196"/>
      <c r="C2538" s="196"/>
      <c r="D2538" s="196"/>
      <c r="E2538" s="196" t="s">
        <v>1312</v>
      </c>
      <c r="F2538" s="197">
        <v>2.34</v>
      </c>
      <c r="G2538" s="196"/>
      <c r="H2538" s="165" t="s">
        <v>1313</v>
      </c>
      <c r="I2538" s="165"/>
      <c r="J2538" s="197">
        <v>13.77</v>
      </c>
    </row>
    <row r="2539" spans="1:10" ht="14.4" thickBot="1" x14ac:dyDescent="0.3">
      <c r="A2539" s="191"/>
      <c r="B2539" s="191"/>
      <c r="C2539" s="191"/>
      <c r="D2539" s="191"/>
      <c r="E2539" s="191"/>
      <c r="F2539" s="191"/>
      <c r="G2539" s="191" t="s">
        <v>1314</v>
      </c>
      <c r="H2539" s="193" t="s">
        <v>2331</v>
      </c>
      <c r="I2539" s="191" t="s">
        <v>1316</v>
      </c>
      <c r="J2539" s="192">
        <v>234.09</v>
      </c>
    </row>
    <row r="2540" spans="1:10" ht="14.4" thickTop="1" x14ac:dyDescent="0.25">
      <c r="A2540" s="179"/>
      <c r="B2540" s="179"/>
      <c r="C2540" s="179"/>
      <c r="D2540" s="179"/>
      <c r="E2540" s="179"/>
      <c r="F2540" s="179"/>
      <c r="G2540" s="179"/>
      <c r="H2540" s="179"/>
      <c r="I2540" s="179"/>
      <c r="J2540" s="179"/>
    </row>
    <row r="2541" spans="1:10" x14ac:dyDescent="0.25">
      <c r="A2541" s="168" t="s">
        <v>758</v>
      </c>
      <c r="B2541" s="170" t="s">
        <v>3</v>
      </c>
      <c r="C2541" s="168" t="s">
        <v>4</v>
      </c>
      <c r="D2541" s="168" t="s">
        <v>5</v>
      </c>
      <c r="E2541" s="161" t="s">
        <v>1291</v>
      </c>
      <c r="F2541" s="161"/>
      <c r="G2541" s="169" t="s">
        <v>6</v>
      </c>
      <c r="H2541" s="170" t="s">
        <v>7</v>
      </c>
      <c r="I2541" s="170" t="s">
        <v>8</v>
      </c>
      <c r="J2541" s="170" t="s">
        <v>10</v>
      </c>
    </row>
    <row r="2542" spans="1:10" ht="39.6" x14ac:dyDescent="0.25">
      <c r="A2542" s="174" t="s">
        <v>1292</v>
      </c>
      <c r="B2542" s="176" t="s">
        <v>602</v>
      </c>
      <c r="C2542" s="174" t="s">
        <v>36</v>
      </c>
      <c r="D2542" s="174" t="s">
        <v>603</v>
      </c>
      <c r="E2542" s="162" t="s">
        <v>2109</v>
      </c>
      <c r="F2542" s="162"/>
      <c r="G2542" s="175" t="s">
        <v>38</v>
      </c>
      <c r="H2542" s="178">
        <v>1</v>
      </c>
      <c r="I2542" s="177">
        <v>13.97</v>
      </c>
      <c r="J2542" s="177">
        <v>13.97</v>
      </c>
    </row>
    <row r="2543" spans="1:10" ht="26.4" x14ac:dyDescent="0.25">
      <c r="A2543" s="180" t="s">
        <v>1294</v>
      </c>
      <c r="B2543" s="182" t="s">
        <v>1353</v>
      </c>
      <c r="C2543" s="180" t="s">
        <v>36</v>
      </c>
      <c r="D2543" s="180" t="s">
        <v>1354</v>
      </c>
      <c r="E2543" s="163" t="s">
        <v>1297</v>
      </c>
      <c r="F2543" s="163"/>
      <c r="G2543" s="181" t="s">
        <v>1298</v>
      </c>
      <c r="H2543" s="184">
        <v>0.1013</v>
      </c>
      <c r="I2543" s="183">
        <v>24.83</v>
      </c>
      <c r="J2543" s="183">
        <v>2.5099999999999998</v>
      </c>
    </row>
    <row r="2544" spans="1:10" ht="26.4" x14ac:dyDescent="0.25">
      <c r="A2544" s="180" t="s">
        <v>1294</v>
      </c>
      <c r="B2544" s="182" t="s">
        <v>1355</v>
      </c>
      <c r="C2544" s="180" t="s">
        <v>36</v>
      </c>
      <c r="D2544" s="180" t="s">
        <v>1356</v>
      </c>
      <c r="E2544" s="163" t="s">
        <v>1297</v>
      </c>
      <c r="F2544" s="163"/>
      <c r="G2544" s="181" t="s">
        <v>1298</v>
      </c>
      <c r="H2544" s="184">
        <v>0.1013</v>
      </c>
      <c r="I2544" s="183">
        <v>29.46</v>
      </c>
      <c r="J2544" s="183">
        <v>2.98</v>
      </c>
    </row>
    <row r="2545" spans="1:10" x14ac:dyDescent="0.25">
      <c r="A2545" s="185" t="s">
        <v>1303</v>
      </c>
      <c r="B2545" s="187" t="s">
        <v>2105</v>
      </c>
      <c r="C2545" s="185" t="s">
        <v>36</v>
      </c>
      <c r="D2545" s="185" t="s">
        <v>2106</v>
      </c>
      <c r="E2545" s="164" t="s">
        <v>1307</v>
      </c>
      <c r="F2545" s="164"/>
      <c r="G2545" s="186" t="s">
        <v>38</v>
      </c>
      <c r="H2545" s="189">
        <v>7.1000000000000004E-3</v>
      </c>
      <c r="I2545" s="188">
        <v>65.78</v>
      </c>
      <c r="J2545" s="188">
        <v>0.46</v>
      </c>
    </row>
    <row r="2546" spans="1:10" ht="26.4" x14ac:dyDescent="0.25">
      <c r="A2546" s="185" t="s">
        <v>1303</v>
      </c>
      <c r="B2546" s="187" t="s">
        <v>2099</v>
      </c>
      <c r="C2546" s="185" t="s">
        <v>36</v>
      </c>
      <c r="D2546" s="185" t="s">
        <v>2100</v>
      </c>
      <c r="E2546" s="164" t="s">
        <v>1307</v>
      </c>
      <c r="F2546" s="164"/>
      <c r="G2546" s="186" t="s">
        <v>38</v>
      </c>
      <c r="H2546" s="189">
        <v>8.0000000000000002E-3</v>
      </c>
      <c r="I2546" s="188">
        <v>74.53</v>
      </c>
      <c r="J2546" s="188">
        <v>0.59</v>
      </c>
    </row>
    <row r="2547" spans="1:10" ht="26.4" x14ac:dyDescent="0.25">
      <c r="A2547" s="185" t="s">
        <v>1303</v>
      </c>
      <c r="B2547" s="187" t="s">
        <v>2148</v>
      </c>
      <c r="C2547" s="185" t="s">
        <v>36</v>
      </c>
      <c r="D2547" s="185" t="s">
        <v>2149</v>
      </c>
      <c r="E2547" s="164" t="s">
        <v>1307</v>
      </c>
      <c r="F2547" s="164"/>
      <c r="G2547" s="186" t="s">
        <v>38</v>
      </c>
      <c r="H2547" s="189">
        <v>1</v>
      </c>
      <c r="I2547" s="188">
        <v>7.37</v>
      </c>
      <c r="J2547" s="188">
        <v>7.37</v>
      </c>
    </row>
    <row r="2548" spans="1:10" x14ac:dyDescent="0.25">
      <c r="A2548" s="185" t="s">
        <v>1303</v>
      </c>
      <c r="B2548" s="187" t="s">
        <v>2103</v>
      </c>
      <c r="C2548" s="185" t="s">
        <v>36</v>
      </c>
      <c r="D2548" s="185" t="s">
        <v>2104</v>
      </c>
      <c r="E2548" s="164" t="s">
        <v>1307</v>
      </c>
      <c r="F2548" s="164"/>
      <c r="G2548" s="186" t="s">
        <v>38</v>
      </c>
      <c r="H2548" s="189">
        <v>3.3799999999999997E-2</v>
      </c>
      <c r="I2548" s="188">
        <v>2.06</v>
      </c>
      <c r="J2548" s="188">
        <v>0.06</v>
      </c>
    </row>
    <row r="2549" spans="1:10" x14ac:dyDescent="0.25">
      <c r="A2549" s="196"/>
      <c r="B2549" s="196"/>
      <c r="C2549" s="196"/>
      <c r="D2549" s="196"/>
      <c r="E2549" s="196" t="s">
        <v>1309</v>
      </c>
      <c r="F2549" s="197">
        <v>1.95</v>
      </c>
      <c r="G2549" s="196" t="s">
        <v>1310</v>
      </c>
      <c r="H2549" s="197">
        <v>2.2200000000000002</v>
      </c>
      <c r="I2549" s="196" t="s">
        <v>1311</v>
      </c>
      <c r="J2549" s="197">
        <v>4.17</v>
      </c>
    </row>
    <row r="2550" spans="1:10" x14ac:dyDescent="0.25">
      <c r="A2550" s="196"/>
      <c r="B2550" s="196"/>
      <c r="C2550" s="196"/>
      <c r="D2550" s="196"/>
      <c r="E2550" s="196" t="s">
        <v>1312</v>
      </c>
      <c r="F2550" s="197">
        <v>2.86</v>
      </c>
      <c r="G2550" s="196"/>
      <c r="H2550" s="165" t="s">
        <v>1313</v>
      </c>
      <c r="I2550" s="165"/>
      <c r="J2550" s="197">
        <v>16.829999999999998</v>
      </c>
    </row>
    <row r="2551" spans="1:10" ht="14.4" thickBot="1" x14ac:dyDescent="0.3">
      <c r="A2551" s="191"/>
      <c r="B2551" s="191"/>
      <c r="C2551" s="191"/>
      <c r="D2551" s="191"/>
      <c r="E2551" s="191"/>
      <c r="F2551" s="191"/>
      <c r="G2551" s="191" t="s">
        <v>1314</v>
      </c>
      <c r="H2551" s="193" t="s">
        <v>2331</v>
      </c>
      <c r="I2551" s="191" t="s">
        <v>1316</v>
      </c>
      <c r="J2551" s="192">
        <v>286.11</v>
      </c>
    </row>
    <row r="2552" spans="1:10" ht="14.4" thickTop="1" x14ac:dyDescent="0.25">
      <c r="A2552" s="179"/>
      <c r="B2552" s="179"/>
      <c r="C2552" s="179"/>
      <c r="D2552" s="179"/>
      <c r="E2552" s="179"/>
      <c r="F2552" s="179"/>
      <c r="G2552" s="179"/>
      <c r="H2552" s="179"/>
      <c r="I2552" s="179"/>
      <c r="J2552" s="179"/>
    </row>
    <row r="2553" spans="1:10" x14ac:dyDescent="0.25">
      <c r="A2553" s="168" t="s">
        <v>759</v>
      </c>
      <c r="B2553" s="170" t="s">
        <v>3</v>
      </c>
      <c r="C2553" s="168" t="s">
        <v>4</v>
      </c>
      <c r="D2553" s="168" t="s">
        <v>5</v>
      </c>
      <c r="E2553" s="161" t="s">
        <v>1291</v>
      </c>
      <c r="F2553" s="161"/>
      <c r="G2553" s="169" t="s">
        <v>6</v>
      </c>
      <c r="H2553" s="170" t="s">
        <v>7</v>
      </c>
      <c r="I2553" s="170" t="s">
        <v>8</v>
      </c>
      <c r="J2553" s="170" t="s">
        <v>10</v>
      </c>
    </row>
    <row r="2554" spans="1:10" ht="26.4" x14ac:dyDescent="0.25">
      <c r="A2554" s="174" t="s">
        <v>1292</v>
      </c>
      <c r="B2554" s="176" t="s">
        <v>760</v>
      </c>
      <c r="C2554" s="174" t="s">
        <v>36</v>
      </c>
      <c r="D2554" s="174" t="s">
        <v>761</v>
      </c>
      <c r="E2554" s="162" t="s">
        <v>2109</v>
      </c>
      <c r="F2554" s="162"/>
      <c r="G2554" s="175" t="s">
        <v>38</v>
      </c>
      <c r="H2554" s="178">
        <v>1</v>
      </c>
      <c r="I2554" s="177">
        <v>9.2799999999999994</v>
      </c>
      <c r="J2554" s="177">
        <v>9.2799999999999994</v>
      </c>
    </row>
    <row r="2555" spans="1:10" ht="26.4" x14ac:dyDescent="0.25">
      <c r="A2555" s="180" t="s">
        <v>1294</v>
      </c>
      <c r="B2555" s="182" t="s">
        <v>1355</v>
      </c>
      <c r="C2555" s="180" t="s">
        <v>36</v>
      </c>
      <c r="D2555" s="180" t="s">
        <v>1356</v>
      </c>
      <c r="E2555" s="163" t="s">
        <v>1297</v>
      </c>
      <c r="F2555" s="163"/>
      <c r="G2555" s="181" t="s">
        <v>1298</v>
      </c>
      <c r="H2555" s="184">
        <v>0.13589999999999999</v>
      </c>
      <c r="I2555" s="183">
        <v>29.46</v>
      </c>
      <c r="J2555" s="183">
        <v>4</v>
      </c>
    </row>
    <row r="2556" spans="1:10" ht="26.4" x14ac:dyDescent="0.25">
      <c r="A2556" s="180" t="s">
        <v>1294</v>
      </c>
      <c r="B2556" s="182" t="s">
        <v>1353</v>
      </c>
      <c r="C2556" s="180" t="s">
        <v>36</v>
      </c>
      <c r="D2556" s="180" t="s">
        <v>1354</v>
      </c>
      <c r="E2556" s="163" t="s">
        <v>1297</v>
      </c>
      <c r="F2556" s="163"/>
      <c r="G2556" s="181" t="s">
        <v>1298</v>
      </c>
      <c r="H2556" s="184">
        <v>0.13589999999999999</v>
      </c>
      <c r="I2556" s="183">
        <v>24.83</v>
      </c>
      <c r="J2556" s="183">
        <v>3.37</v>
      </c>
    </row>
    <row r="2557" spans="1:10" x14ac:dyDescent="0.25">
      <c r="A2557" s="185" t="s">
        <v>1303</v>
      </c>
      <c r="B2557" s="187" t="s">
        <v>2105</v>
      </c>
      <c r="C2557" s="185" t="s">
        <v>36</v>
      </c>
      <c r="D2557" s="185" t="s">
        <v>2106</v>
      </c>
      <c r="E2557" s="164" t="s">
        <v>1307</v>
      </c>
      <c r="F2557" s="164"/>
      <c r="G2557" s="186" t="s">
        <v>38</v>
      </c>
      <c r="H2557" s="189">
        <v>7.1000000000000004E-3</v>
      </c>
      <c r="I2557" s="188">
        <v>65.78</v>
      </c>
      <c r="J2557" s="188">
        <v>0.46</v>
      </c>
    </row>
    <row r="2558" spans="1:10" x14ac:dyDescent="0.25">
      <c r="A2558" s="185" t="s">
        <v>1303</v>
      </c>
      <c r="B2558" s="187" t="s">
        <v>2103</v>
      </c>
      <c r="C2558" s="185" t="s">
        <v>36</v>
      </c>
      <c r="D2558" s="185" t="s">
        <v>2104</v>
      </c>
      <c r="E2558" s="164" t="s">
        <v>1307</v>
      </c>
      <c r="F2558" s="164"/>
      <c r="G2558" s="186" t="s">
        <v>38</v>
      </c>
      <c r="H2558" s="189">
        <v>3.0200000000000001E-2</v>
      </c>
      <c r="I2558" s="188">
        <v>2.06</v>
      </c>
      <c r="J2558" s="188">
        <v>0.06</v>
      </c>
    </row>
    <row r="2559" spans="1:10" ht="26.4" x14ac:dyDescent="0.25">
      <c r="A2559" s="185" t="s">
        <v>1303</v>
      </c>
      <c r="B2559" s="187" t="s">
        <v>2334</v>
      </c>
      <c r="C2559" s="185" t="s">
        <v>36</v>
      </c>
      <c r="D2559" s="185" t="s">
        <v>2335</v>
      </c>
      <c r="E2559" s="164" t="s">
        <v>1307</v>
      </c>
      <c r="F2559" s="164"/>
      <c r="G2559" s="186" t="s">
        <v>38</v>
      </c>
      <c r="H2559" s="189">
        <v>1</v>
      </c>
      <c r="I2559" s="188">
        <v>0.8</v>
      </c>
      <c r="J2559" s="188">
        <v>0.8</v>
      </c>
    </row>
    <row r="2560" spans="1:10" ht="26.4" x14ac:dyDescent="0.25">
      <c r="A2560" s="185" t="s">
        <v>1303</v>
      </c>
      <c r="B2560" s="187" t="s">
        <v>2099</v>
      </c>
      <c r="C2560" s="185" t="s">
        <v>36</v>
      </c>
      <c r="D2560" s="185" t="s">
        <v>2100</v>
      </c>
      <c r="E2560" s="164" t="s">
        <v>1307</v>
      </c>
      <c r="F2560" s="164"/>
      <c r="G2560" s="186" t="s">
        <v>38</v>
      </c>
      <c r="H2560" s="189">
        <v>8.0000000000000002E-3</v>
      </c>
      <c r="I2560" s="188">
        <v>74.53</v>
      </c>
      <c r="J2560" s="188">
        <v>0.59</v>
      </c>
    </row>
    <row r="2561" spans="1:10" x14ac:dyDescent="0.25">
      <c r="A2561" s="196"/>
      <c r="B2561" s="196"/>
      <c r="C2561" s="196"/>
      <c r="D2561" s="196"/>
      <c r="E2561" s="196" t="s">
        <v>1309</v>
      </c>
      <c r="F2561" s="197">
        <v>2.61</v>
      </c>
      <c r="G2561" s="196" t="s">
        <v>1310</v>
      </c>
      <c r="H2561" s="197">
        <v>2.98</v>
      </c>
      <c r="I2561" s="196" t="s">
        <v>1311</v>
      </c>
      <c r="J2561" s="197">
        <v>5.59</v>
      </c>
    </row>
    <row r="2562" spans="1:10" x14ac:dyDescent="0.25">
      <c r="A2562" s="196"/>
      <c r="B2562" s="196"/>
      <c r="C2562" s="196"/>
      <c r="D2562" s="196"/>
      <c r="E2562" s="196" t="s">
        <v>1312</v>
      </c>
      <c r="F2562" s="197">
        <v>1.9</v>
      </c>
      <c r="G2562" s="196"/>
      <c r="H2562" s="165" t="s">
        <v>1313</v>
      </c>
      <c r="I2562" s="165"/>
      <c r="J2562" s="197">
        <v>11.18</v>
      </c>
    </row>
    <row r="2563" spans="1:10" ht="14.4" thickBot="1" x14ac:dyDescent="0.3">
      <c r="A2563" s="191"/>
      <c r="B2563" s="191"/>
      <c r="C2563" s="191"/>
      <c r="D2563" s="191"/>
      <c r="E2563" s="191"/>
      <c r="F2563" s="191"/>
      <c r="G2563" s="191" t="s">
        <v>1314</v>
      </c>
      <c r="H2563" s="193" t="s">
        <v>2336</v>
      </c>
      <c r="I2563" s="191" t="s">
        <v>1316</v>
      </c>
      <c r="J2563" s="192">
        <v>380.12</v>
      </c>
    </row>
    <row r="2564" spans="1:10" ht="14.4" thickTop="1" x14ac:dyDescent="0.25">
      <c r="A2564" s="179"/>
      <c r="B2564" s="179"/>
      <c r="C2564" s="179"/>
      <c r="D2564" s="179"/>
      <c r="E2564" s="179"/>
      <c r="F2564" s="179"/>
      <c r="G2564" s="179"/>
      <c r="H2564" s="179"/>
      <c r="I2564" s="179"/>
      <c r="J2564" s="179"/>
    </row>
    <row r="2565" spans="1:10" x14ac:dyDescent="0.25">
      <c r="A2565" s="168" t="s">
        <v>762</v>
      </c>
      <c r="B2565" s="170" t="s">
        <v>3</v>
      </c>
      <c r="C2565" s="168" t="s">
        <v>4</v>
      </c>
      <c r="D2565" s="168" t="s">
        <v>5</v>
      </c>
      <c r="E2565" s="161" t="s">
        <v>1291</v>
      </c>
      <c r="F2565" s="161"/>
      <c r="G2565" s="169" t="s">
        <v>6</v>
      </c>
      <c r="H2565" s="170" t="s">
        <v>7</v>
      </c>
      <c r="I2565" s="170" t="s">
        <v>8</v>
      </c>
      <c r="J2565" s="170" t="s">
        <v>10</v>
      </c>
    </row>
    <row r="2566" spans="1:10" ht="26.4" x14ac:dyDescent="0.25">
      <c r="A2566" s="174" t="s">
        <v>1292</v>
      </c>
      <c r="B2566" s="176" t="s">
        <v>611</v>
      </c>
      <c r="C2566" s="174" t="s">
        <v>36</v>
      </c>
      <c r="D2566" s="174" t="s">
        <v>612</v>
      </c>
      <c r="E2566" s="162" t="s">
        <v>2109</v>
      </c>
      <c r="F2566" s="162"/>
      <c r="G2566" s="175" t="s">
        <v>77</v>
      </c>
      <c r="H2566" s="178">
        <v>1</v>
      </c>
      <c r="I2566" s="177">
        <v>25.6</v>
      </c>
      <c r="J2566" s="177">
        <v>25.6</v>
      </c>
    </row>
    <row r="2567" spans="1:10" ht="26.4" x14ac:dyDescent="0.25">
      <c r="A2567" s="180" t="s">
        <v>1294</v>
      </c>
      <c r="B2567" s="182" t="s">
        <v>1355</v>
      </c>
      <c r="C2567" s="180" t="s">
        <v>36</v>
      </c>
      <c r="D2567" s="180" t="s">
        <v>1356</v>
      </c>
      <c r="E2567" s="163" t="s">
        <v>1297</v>
      </c>
      <c r="F2567" s="163"/>
      <c r="G2567" s="181" t="s">
        <v>1298</v>
      </c>
      <c r="H2567" s="184">
        <v>0.38</v>
      </c>
      <c r="I2567" s="183">
        <v>29.46</v>
      </c>
      <c r="J2567" s="183">
        <v>11.19</v>
      </c>
    </row>
    <row r="2568" spans="1:10" ht="26.4" x14ac:dyDescent="0.25">
      <c r="A2568" s="180" t="s">
        <v>1294</v>
      </c>
      <c r="B2568" s="182" t="s">
        <v>1353</v>
      </c>
      <c r="C2568" s="180" t="s">
        <v>36</v>
      </c>
      <c r="D2568" s="180" t="s">
        <v>1354</v>
      </c>
      <c r="E2568" s="163" t="s">
        <v>1297</v>
      </c>
      <c r="F2568" s="163"/>
      <c r="G2568" s="181" t="s">
        <v>1298</v>
      </c>
      <c r="H2568" s="184">
        <v>0.38</v>
      </c>
      <c r="I2568" s="183">
        <v>24.83</v>
      </c>
      <c r="J2568" s="183">
        <v>9.43</v>
      </c>
    </row>
    <row r="2569" spans="1:10" x14ac:dyDescent="0.25">
      <c r="A2569" s="185" t="s">
        <v>1303</v>
      </c>
      <c r="B2569" s="187" t="s">
        <v>2155</v>
      </c>
      <c r="C2569" s="185" t="s">
        <v>36</v>
      </c>
      <c r="D2569" s="185" t="s">
        <v>2156</v>
      </c>
      <c r="E2569" s="164" t="s">
        <v>1307</v>
      </c>
      <c r="F2569" s="164"/>
      <c r="G2569" s="186" t="s">
        <v>77</v>
      </c>
      <c r="H2569" s="189">
        <v>1.0492999999999999</v>
      </c>
      <c r="I2569" s="188">
        <v>4.58</v>
      </c>
      <c r="J2569" s="188">
        <v>4.8</v>
      </c>
    </row>
    <row r="2570" spans="1:10" x14ac:dyDescent="0.25">
      <c r="A2570" s="185" t="s">
        <v>1303</v>
      </c>
      <c r="B2570" s="187" t="s">
        <v>2103</v>
      </c>
      <c r="C2570" s="185" t="s">
        <v>36</v>
      </c>
      <c r="D2570" s="185" t="s">
        <v>2104</v>
      </c>
      <c r="E2570" s="164" t="s">
        <v>1307</v>
      </c>
      <c r="F2570" s="164"/>
      <c r="G2570" s="186" t="s">
        <v>38</v>
      </c>
      <c r="H2570" s="189">
        <v>8.8599999999999998E-2</v>
      </c>
      <c r="I2570" s="188">
        <v>2.06</v>
      </c>
      <c r="J2570" s="188">
        <v>0.18</v>
      </c>
    </row>
    <row r="2571" spans="1:10" x14ac:dyDescent="0.25">
      <c r="A2571" s="196"/>
      <c r="B2571" s="196"/>
      <c r="C2571" s="196"/>
      <c r="D2571" s="196"/>
      <c r="E2571" s="196" t="s">
        <v>1309</v>
      </c>
      <c r="F2571" s="197">
        <v>7.32</v>
      </c>
      <c r="G2571" s="196" t="s">
        <v>1310</v>
      </c>
      <c r="H2571" s="197">
        <v>8.34</v>
      </c>
      <c r="I2571" s="196" t="s">
        <v>1311</v>
      </c>
      <c r="J2571" s="197">
        <v>15.66</v>
      </c>
    </row>
    <row r="2572" spans="1:10" x14ac:dyDescent="0.25">
      <c r="A2572" s="196"/>
      <c r="B2572" s="196"/>
      <c r="C2572" s="196"/>
      <c r="D2572" s="196"/>
      <c r="E2572" s="196" t="s">
        <v>1312</v>
      </c>
      <c r="F2572" s="197">
        <v>5.24</v>
      </c>
      <c r="G2572" s="196"/>
      <c r="H2572" s="165" t="s">
        <v>1313</v>
      </c>
      <c r="I2572" s="165"/>
      <c r="J2572" s="197">
        <v>30.84</v>
      </c>
    </row>
    <row r="2573" spans="1:10" ht="14.4" thickBot="1" x14ac:dyDescent="0.3">
      <c r="A2573" s="191"/>
      <c r="B2573" s="191"/>
      <c r="C2573" s="191"/>
      <c r="D2573" s="191"/>
      <c r="E2573" s="191"/>
      <c r="F2573" s="191"/>
      <c r="G2573" s="191" t="s">
        <v>1314</v>
      </c>
      <c r="H2573" s="193" t="s">
        <v>2337</v>
      </c>
      <c r="I2573" s="191" t="s">
        <v>1316</v>
      </c>
      <c r="J2573" s="192">
        <v>3145.68</v>
      </c>
    </row>
    <row r="2574" spans="1:10" ht="14.4" thickTop="1" x14ac:dyDescent="0.25">
      <c r="A2574" s="179"/>
      <c r="B2574" s="179"/>
      <c r="C2574" s="179"/>
      <c r="D2574" s="179"/>
      <c r="E2574" s="179"/>
      <c r="F2574" s="179"/>
      <c r="G2574" s="179"/>
      <c r="H2574" s="179"/>
      <c r="I2574" s="179"/>
      <c r="J2574" s="179"/>
    </row>
    <row r="2575" spans="1:10" x14ac:dyDescent="0.25">
      <c r="A2575" s="168" t="s">
        <v>763</v>
      </c>
      <c r="B2575" s="170" t="s">
        <v>3</v>
      </c>
      <c r="C2575" s="168" t="s">
        <v>4</v>
      </c>
      <c r="D2575" s="168" t="s">
        <v>5</v>
      </c>
      <c r="E2575" s="161" t="s">
        <v>1291</v>
      </c>
      <c r="F2575" s="161"/>
      <c r="G2575" s="169" t="s">
        <v>6</v>
      </c>
      <c r="H2575" s="170" t="s">
        <v>7</v>
      </c>
      <c r="I2575" s="170" t="s">
        <v>8</v>
      </c>
      <c r="J2575" s="170" t="s">
        <v>10</v>
      </c>
    </row>
    <row r="2576" spans="1:10" x14ac:dyDescent="0.25">
      <c r="A2576" s="174" t="s">
        <v>1292</v>
      </c>
      <c r="B2576" s="176" t="s">
        <v>764</v>
      </c>
      <c r="C2576" s="174" t="s">
        <v>20</v>
      </c>
      <c r="D2576" s="174" t="s">
        <v>765</v>
      </c>
      <c r="E2576" s="162" t="s">
        <v>1293</v>
      </c>
      <c r="F2576" s="162"/>
      <c r="G2576" s="175" t="s">
        <v>38</v>
      </c>
      <c r="H2576" s="178">
        <v>1</v>
      </c>
      <c r="I2576" s="177">
        <v>490.43</v>
      </c>
      <c r="J2576" s="177">
        <v>490.43</v>
      </c>
    </row>
    <row r="2577" spans="1:10" ht="26.4" x14ac:dyDescent="0.25">
      <c r="A2577" s="180" t="s">
        <v>1294</v>
      </c>
      <c r="B2577" s="182" t="s">
        <v>1301</v>
      </c>
      <c r="C2577" s="180" t="s">
        <v>36</v>
      </c>
      <c r="D2577" s="180" t="s">
        <v>1302</v>
      </c>
      <c r="E2577" s="163" t="s">
        <v>1297</v>
      </c>
      <c r="F2577" s="163"/>
      <c r="G2577" s="181" t="s">
        <v>1298</v>
      </c>
      <c r="H2577" s="184">
        <v>0.98</v>
      </c>
      <c r="I2577" s="183">
        <v>24.25</v>
      </c>
      <c r="J2577" s="183">
        <v>23.76</v>
      </c>
    </row>
    <row r="2578" spans="1:10" ht="26.4" x14ac:dyDescent="0.25">
      <c r="A2578" s="180" t="s">
        <v>1294</v>
      </c>
      <c r="B2578" s="182" t="s">
        <v>1355</v>
      </c>
      <c r="C2578" s="180" t="s">
        <v>36</v>
      </c>
      <c r="D2578" s="180" t="s">
        <v>1356</v>
      </c>
      <c r="E2578" s="163" t="s">
        <v>1297</v>
      </c>
      <c r="F2578" s="163"/>
      <c r="G2578" s="181" t="s">
        <v>1298</v>
      </c>
      <c r="H2578" s="184">
        <v>0.98</v>
      </c>
      <c r="I2578" s="183">
        <v>29.46</v>
      </c>
      <c r="J2578" s="183">
        <v>28.87</v>
      </c>
    </row>
    <row r="2579" spans="1:10" x14ac:dyDescent="0.25">
      <c r="A2579" s="185" t="s">
        <v>1303</v>
      </c>
      <c r="B2579" s="187" t="s">
        <v>2338</v>
      </c>
      <c r="C2579" s="185" t="s">
        <v>1642</v>
      </c>
      <c r="D2579" s="185" t="s">
        <v>2339</v>
      </c>
      <c r="E2579" s="164" t="s">
        <v>1307</v>
      </c>
      <c r="F2579" s="164"/>
      <c r="G2579" s="186" t="s">
        <v>771</v>
      </c>
      <c r="H2579" s="189">
        <v>1</v>
      </c>
      <c r="I2579" s="188">
        <v>163.9</v>
      </c>
      <c r="J2579" s="188">
        <v>163.9</v>
      </c>
    </row>
    <row r="2580" spans="1:10" x14ac:dyDescent="0.25">
      <c r="A2580" s="185" t="s">
        <v>1303</v>
      </c>
      <c r="B2580" s="187" t="s">
        <v>2340</v>
      </c>
      <c r="C2580" s="185" t="s">
        <v>1642</v>
      </c>
      <c r="D2580" s="185" t="s">
        <v>2341</v>
      </c>
      <c r="E2580" s="164" t="s">
        <v>1307</v>
      </c>
      <c r="F2580" s="164"/>
      <c r="G2580" s="186" t="s">
        <v>771</v>
      </c>
      <c r="H2580" s="189">
        <v>1</v>
      </c>
      <c r="I2580" s="188">
        <v>273.89999999999998</v>
      </c>
      <c r="J2580" s="188">
        <v>273.89999999999998</v>
      </c>
    </row>
    <row r="2581" spans="1:10" x14ac:dyDescent="0.25">
      <c r="A2581" s="196"/>
      <c r="B2581" s="196"/>
      <c r="C2581" s="196"/>
      <c r="D2581" s="196"/>
      <c r="E2581" s="196" t="s">
        <v>1309</v>
      </c>
      <c r="F2581" s="197">
        <v>18.43</v>
      </c>
      <c r="G2581" s="196" t="s">
        <v>1310</v>
      </c>
      <c r="H2581" s="197">
        <v>20.99</v>
      </c>
      <c r="I2581" s="196" t="s">
        <v>1311</v>
      </c>
      <c r="J2581" s="197">
        <v>39.42</v>
      </c>
    </row>
    <row r="2582" spans="1:10" x14ac:dyDescent="0.25">
      <c r="A2582" s="196"/>
      <c r="B2582" s="196"/>
      <c r="C2582" s="196"/>
      <c r="D2582" s="196"/>
      <c r="E2582" s="196" t="s">
        <v>1312</v>
      </c>
      <c r="F2582" s="197">
        <v>100.53</v>
      </c>
      <c r="G2582" s="196"/>
      <c r="H2582" s="165" t="s">
        <v>1313</v>
      </c>
      <c r="I2582" s="165"/>
      <c r="J2582" s="197">
        <v>590.96</v>
      </c>
    </row>
    <row r="2583" spans="1:10" ht="14.4" thickBot="1" x14ac:dyDescent="0.3">
      <c r="A2583" s="191"/>
      <c r="B2583" s="191"/>
      <c r="C2583" s="191"/>
      <c r="D2583" s="191"/>
      <c r="E2583" s="191"/>
      <c r="F2583" s="191"/>
      <c r="G2583" s="191" t="s">
        <v>1314</v>
      </c>
      <c r="H2583" s="193" t="s">
        <v>1375</v>
      </c>
      <c r="I2583" s="191" t="s">
        <v>1316</v>
      </c>
      <c r="J2583" s="192">
        <v>590.96</v>
      </c>
    </row>
    <row r="2584" spans="1:10" ht="14.4" thickTop="1" x14ac:dyDescent="0.25">
      <c r="A2584" s="179"/>
      <c r="B2584" s="179"/>
      <c r="C2584" s="179"/>
      <c r="D2584" s="179"/>
      <c r="E2584" s="179"/>
      <c r="F2584" s="179"/>
      <c r="G2584" s="179"/>
      <c r="H2584" s="179"/>
      <c r="I2584" s="179"/>
      <c r="J2584" s="179"/>
    </row>
    <row r="2585" spans="1:10" x14ac:dyDescent="0.25">
      <c r="A2585" s="171" t="s">
        <v>766</v>
      </c>
      <c r="B2585" s="171"/>
      <c r="C2585" s="171"/>
      <c r="D2585" s="171" t="s">
        <v>767</v>
      </c>
      <c r="E2585" s="171"/>
      <c r="F2585" s="160"/>
      <c r="G2585" s="160"/>
      <c r="H2585" s="172"/>
      <c r="I2585" s="171"/>
      <c r="J2585" s="173">
        <v>32592.44</v>
      </c>
    </row>
    <row r="2586" spans="1:10" x14ac:dyDescent="0.25">
      <c r="A2586" s="168" t="s">
        <v>768</v>
      </c>
      <c r="B2586" s="170" t="s">
        <v>3</v>
      </c>
      <c r="C2586" s="168" t="s">
        <v>4</v>
      </c>
      <c r="D2586" s="168" t="s">
        <v>5</v>
      </c>
      <c r="E2586" s="161" t="s">
        <v>1291</v>
      </c>
      <c r="F2586" s="161"/>
      <c r="G2586" s="169" t="s">
        <v>6</v>
      </c>
      <c r="H2586" s="170" t="s">
        <v>7</v>
      </c>
      <c r="I2586" s="170" t="s">
        <v>8</v>
      </c>
      <c r="J2586" s="170" t="s">
        <v>10</v>
      </c>
    </row>
    <row r="2587" spans="1:10" ht="26.4" x14ac:dyDescent="0.25">
      <c r="A2587" s="174" t="s">
        <v>1292</v>
      </c>
      <c r="B2587" s="176" t="s">
        <v>769</v>
      </c>
      <c r="C2587" s="174" t="s">
        <v>20</v>
      </c>
      <c r="D2587" s="174" t="s">
        <v>770</v>
      </c>
      <c r="E2587" s="162" t="s">
        <v>1293</v>
      </c>
      <c r="F2587" s="162"/>
      <c r="G2587" s="175" t="s">
        <v>771</v>
      </c>
      <c r="H2587" s="178">
        <v>1</v>
      </c>
      <c r="I2587" s="177">
        <v>749.28</v>
      </c>
      <c r="J2587" s="177">
        <v>749.28</v>
      </c>
    </row>
    <row r="2588" spans="1:10" ht="39.6" x14ac:dyDescent="0.25">
      <c r="A2588" s="180" t="s">
        <v>1294</v>
      </c>
      <c r="B2588" s="182" t="s">
        <v>671</v>
      </c>
      <c r="C2588" s="180" t="s">
        <v>36</v>
      </c>
      <c r="D2588" s="180" t="s">
        <v>672</v>
      </c>
      <c r="E2588" s="163" t="s">
        <v>2218</v>
      </c>
      <c r="F2588" s="163"/>
      <c r="G2588" s="181" t="s">
        <v>38</v>
      </c>
      <c r="H2588" s="184">
        <v>1</v>
      </c>
      <c r="I2588" s="183">
        <v>567.89</v>
      </c>
      <c r="J2588" s="183">
        <v>567.89</v>
      </c>
    </row>
    <row r="2589" spans="1:10" x14ac:dyDescent="0.25">
      <c r="A2589" s="185" t="s">
        <v>1303</v>
      </c>
      <c r="B2589" s="187" t="s">
        <v>2342</v>
      </c>
      <c r="C2589" s="185" t="s">
        <v>1642</v>
      </c>
      <c r="D2589" s="185" t="s">
        <v>2343</v>
      </c>
      <c r="E2589" s="164" t="s">
        <v>1307</v>
      </c>
      <c r="F2589" s="164"/>
      <c r="G2589" s="186" t="s">
        <v>771</v>
      </c>
      <c r="H2589" s="189">
        <v>1</v>
      </c>
      <c r="I2589" s="188">
        <v>181.39</v>
      </c>
      <c r="J2589" s="188">
        <v>181.39</v>
      </c>
    </row>
    <row r="2590" spans="1:10" x14ac:dyDescent="0.25">
      <c r="A2590" s="196"/>
      <c r="B2590" s="196"/>
      <c r="C2590" s="196"/>
      <c r="D2590" s="196"/>
      <c r="E2590" s="196" t="s">
        <v>1309</v>
      </c>
      <c r="F2590" s="197">
        <v>121.08</v>
      </c>
      <c r="G2590" s="196" t="s">
        <v>1310</v>
      </c>
      <c r="H2590" s="197">
        <v>137.84</v>
      </c>
      <c r="I2590" s="196" t="s">
        <v>1311</v>
      </c>
      <c r="J2590" s="197">
        <v>258.92</v>
      </c>
    </row>
    <row r="2591" spans="1:10" x14ac:dyDescent="0.25">
      <c r="A2591" s="196"/>
      <c r="B2591" s="196"/>
      <c r="C2591" s="196"/>
      <c r="D2591" s="196"/>
      <c r="E2591" s="196" t="s">
        <v>1312</v>
      </c>
      <c r="F2591" s="197">
        <v>153.6</v>
      </c>
      <c r="G2591" s="196"/>
      <c r="H2591" s="165" t="s">
        <v>1313</v>
      </c>
      <c r="I2591" s="165"/>
      <c r="J2591" s="197">
        <v>902.88</v>
      </c>
    </row>
    <row r="2592" spans="1:10" ht="14.4" thickBot="1" x14ac:dyDescent="0.3">
      <c r="A2592" s="191"/>
      <c r="B2592" s="191"/>
      <c r="C2592" s="191"/>
      <c r="D2592" s="191"/>
      <c r="E2592" s="191"/>
      <c r="F2592" s="191"/>
      <c r="G2592" s="191" t="s">
        <v>1314</v>
      </c>
      <c r="H2592" s="193" t="s">
        <v>1892</v>
      </c>
      <c r="I2592" s="191" t="s">
        <v>1316</v>
      </c>
      <c r="J2592" s="192">
        <v>3611.52</v>
      </c>
    </row>
    <row r="2593" spans="1:10" ht="14.4" thickTop="1" x14ac:dyDescent="0.25">
      <c r="A2593" s="179"/>
      <c r="B2593" s="179"/>
      <c r="C2593" s="179"/>
      <c r="D2593" s="179"/>
      <c r="E2593" s="179"/>
      <c r="F2593" s="179"/>
      <c r="G2593" s="179"/>
      <c r="H2593" s="179"/>
      <c r="I2593" s="179"/>
      <c r="J2593" s="179"/>
    </row>
    <row r="2594" spans="1:10" x14ac:dyDescent="0.25">
      <c r="A2594" s="168" t="s">
        <v>772</v>
      </c>
      <c r="B2594" s="170" t="s">
        <v>3</v>
      </c>
      <c r="C2594" s="168" t="s">
        <v>4</v>
      </c>
      <c r="D2594" s="168" t="s">
        <v>5</v>
      </c>
      <c r="E2594" s="161" t="s">
        <v>1291</v>
      </c>
      <c r="F2594" s="161"/>
      <c r="G2594" s="169" t="s">
        <v>6</v>
      </c>
      <c r="H2594" s="170" t="s">
        <v>7</v>
      </c>
      <c r="I2594" s="170" t="s">
        <v>8</v>
      </c>
      <c r="J2594" s="170" t="s">
        <v>10</v>
      </c>
    </row>
    <row r="2595" spans="1:10" ht="39.6" x14ac:dyDescent="0.25">
      <c r="A2595" s="174" t="s">
        <v>1292</v>
      </c>
      <c r="B2595" s="176" t="s">
        <v>773</v>
      </c>
      <c r="C2595" s="174" t="s">
        <v>36</v>
      </c>
      <c r="D2595" s="174" t="s">
        <v>774</v>
      </c>
      <c r="E2595" s="162" t="s">
        <v>2344</v>
      </c>
      <c r="F2595" s="162"/>
      <c r="G2595" s="175" t="s">
        <v>38</v>
      </c>
      <c r="H2595" s="178">
        <v>1</v>
      </c>
      <c r="I2595" s="177">
        <v>2501.2199999999998</v>
      </c>
      <c r="J2595" s="177">
        <v>2501.2199999999998</v>
      </c>
    </row>
    <row r="2596" spans="1:10" ht="39.6" x14ac:dyDescent="0.25">
      <c r="A2596" s="180" t="s">
        <v>1294</v>
      </c>
      <c r="B2596" s="182" t="s">
        <v>2345</v>
      </c>
      <c r="C2596" s="180" t="s">
        <v>36</v>
      </c>
      <c r="D2596" s="180" t="s">
        <v>2346</v>
      </c>
      <c r="E2596" s="163" t="s">
        <v>2221</v>
      </c>
      <c r="F2596" s="163"/>
      <c r="G2596" s="181" t="s">
        <v>26</v>
      </c>
      <c r="H2596" s="184">
        <v>2.08</v>
      </c>
      <c r="I2596" s="183">
        <v>3.69</v>
      </c>
      <c r="J2596" s="183">
        <v>7.67</v>
      </c>
    </row>
    <row r="2597" spans="1:10" ht="26.4" x14ac:dyDescent="0.25">
      <c r="A2597" s="180" t="s">
        <v>1294</v>
      </c>
      <c r="B2597" s="182" t="s">
        <v>2347</v>
      </c>
      <c r="C2597" s="180" t="s">
        <v>36</v>
      </c>
      <c r="D2597" s="180" t="s">
        <v>2348</v>
      </c>
      <c r="E2597" s="163" t="s">
        <v>1676</v>
      </c>
      <c r="F2597" s="163"/>
      <c r="G2597" s="181" t="s">
        <v>93</v>
      </c>
      <c r="H2597" s="184">
        <v>3.3317999999999999</v>
      </c>
      <c r="I2597" s="183">
        <v>9.67</v>
      </c>
      <c r="J2597" s="183">
        <v>32.21</v>
      </c>
    </row>
    <row r="2598" spans="1:10" ht="26.4" x14ac:dyDescent="0.25">
      <c r="A2598" s="180" t="s">
        <v>1294</v>
      </c>
      <c r="B2598" s="182" t="s">
        <v>2224</v>
      </c>
      <c r="C2598" s="180" t="s">
        <v>36</v>
      </c>
      <c r="D2598" s="180" t="s">
        <v>2225</v>
      </c>
      <c r="E2598" s="163" t="s">
        <v>2226</v>
      </c>
      <c r="F2598" s="163"/>
      <c r="G2598" s="181" t="s">
        <v>51</v>
      </c>
      <c r="H2598" s="184">
        <v>6.1600000000000002E-2</v>
      </c>
      <c r="I2598" s="183">
        <v>2599.92</v>
      </c>
      <c r="J2598" s="183">
        <v>160.15</v>
      </c>
    </row>
    <row r="2599" spans="1:10" ht="39.6" x14ac:dyDescent="0.25">
      <c r="A2599" s="180" t="s">
        <v>1294</v>
      </c>
      <c r="B2599" s="182" t="s">
        <v>2222</v>
      </c>
      <c r="C2599" s="180" t="s">
        <v>36</v>
      </c>
      <c r="D2599" s="180" t="s">
        <v>2223</v>
      </c>
      <c r="E2599" s="163" t="s">
        <v>1450</v>
      </c>
      <c r="F2599" s="163"/>
      <c r="G2599" s="181" t="s">
        <v>51</v>
      </c>
      <c r="H2599" s="184">
        <v>0.27679999999999999</v>
      </c>
      <c r="I2599" s="183">
        <v>540.76</v>
      </c>
      <c r="J2599" s="183">
        <v>149.68</v>
      </c>
    </row>
    <row r="2600" spans="1:10" ht="26.4" x14ac:dyDescent="0.25">
      <c r="A2600" s="180" t="s">
        <v>1294</v>
      </c>
      <c r="B2600" s="182" t="s">
        <v>1510</v>
      </c>
      <c r="C2600" s="180" t="s">
        <v>36</v>
      </c>
      <c r="D2600" s="180" t="s">
        <v>1511</v>
      </c>
      <c r="E2600" s="163" t="s">
        <v>1297</v>
      </c>
      <c r="F2600" s="163"/>
      <c r="G2600" s="181" t="s">
        <v>1298</v>
      </c>
      <c r="H2600" s="184">
        <v>13.8543</v>
      </c>
      <c r="I2600" s="183">
        <v>29.98</v>
      </c>
      <c r="J2600" s="183">
        <v>415.35</v>
      </c>
    </row>
    <row r="2601" spans="1:10" ht="26.4" x14ac:dyDescent="0.25">
      <c r="A2601" s="180" t="s">
        <v>1294</v>
      </c>
      <c r="B2601" s="182" t="s">
        <v>1301</v>
      </c>
      <c r="C2601" s="180" t="s">
        <v>36</v>
      </c>
      <c r="D2601" s="180" t="s">
        <v>1302</v>
      </c>
      <c r="E2601" s="163" t="s">
        <v>1297</v>
      </c>
      <c r="F2601" s="163"/>
      <c r="G2601" s="181" t="s">
        <v>1298</v>
      </c>
      <c r="H2601" s="184">
        <v>10.8855</v>
      </c>
      <c r="I2601" s="183">
        <v>24.25</v>
      </c>
      <c r="J2601" s="183">
        <v>263.97000000000003</v>
      </c>
    </row>
    <row r="2602" spans="1:10" ht="26.4" x14ac:dyDescent="0.25">
      <c r="A2602" s="180" t="s">
        <v>1294</v>
      </c>
      <c r="B2602" s="182" t="s">
        <v>2349</v>
      </c>
      <c r="C2602" s="180" t="s">
        <v>36</v>
      </c>
      <c r="D2602" s="180" t="s">
        <v>2350</v>
      </c>
      <c r="E2602" s="163" t="s">
        <v>1676</v>
      </c>
      <c r="F2602" s="163"/>
      <c r="G2602" s="181" t="s">
        <v>93</v>
      </c>
      <c r="H2602" s="184">
        <v>0.98719999999999997</v>
      </c>
      <c r="I2602" s="183">
        <v>10.27</v>
      </c>
      <c r="J2602" s="183">
        <v>10.130000000000001</v>
      </c>
    </row>
    <row r="2603" spans="1:10" ht="26.4" x14ac:dyDescent="0.25">
      <c r="A2603" s="180" t="s">
        <v>1294</v>
      </c>
      <c r="B2603" s="182" t="s">
        <v>2229</v>
      </c>
      <c r="C2603" s="180" t="s">
        <v>36</v>
      </c>
      <c r="D2603" s="180" t="s">
        <v>2230</v>
      </c>
      <c r="E2603" s="163" t="s">
        <v>1384</v>
      </c>
      <c r="F2603" s="163"/>
      <c r="G2603" s="181" t="s">
        <v>51</v>
      </c>
      <c r="H2603" s="184">
        <v>0.59719999999999995</v>
      </c>
      <c r="I2603" s="183">
        <v>656.96</v>
      </c>
      <c r="J2603" s="183">
        <v>392.33</v>
      </c>
    </row>
    <row r="2604" spans="1:10" ht="26.4" x14ac:dyDescent="0.25">
      <c r="A2604" s="180" t="s">
        <v>1294</v>
      </c>
      <c r="B2604" s="182" t="s">
        <v>2351</v>
      </c>
      <c r="C2604" s="180" t="s">
        <v>36</v>
      </c>
      <c r="D2604" s="180" t="s">
        <v>2352</v>
      </c>
      <c r="E2604" s="163" t="s">
        <v>1676</v>
      </c>
      <c r="F2604" s="163"/>
      <c r="G2604" s="181" t="s">
        <v>51</v>
      </c>
      <c r="H2604" s="184">
        <v>2.9899999999999999E-2</v>
      </c>
      <c r="I2604" s="183">
        <v>1173.46</v>
      </c>
      <c r="J2604" s="183">
        <v>35.08</v>
      </c>
    </row>
    <row r="2605" spans="1:10" ht="39.6" x14ac:dyDescent="0.25">
      <c r="A2605" s="180" t="s">
        <v>1294</v>
      </c>
      <c r="B2605" s="182" t="s">
        <v>2227</v>
      </c>
      <c r="C2605" s="180" t="s">
        <v>36</v>
      </c>
      <c r="D2605" s="180" t="s">
        <v>2228</v>
      </c>
      <c r="E2605" s="163" t="s">
        <v>1384</v>
      </c>
      <c r="F2605" s="163"/>
      <c r="G2605" s="181" t="s">
        <v>51</v>
      </c>
      <c r="H2605" s="184">
        <v>5.8799999999999998E-2</v>
      </c>
      <c r="I2605" s="183">
        <v>559.61</v>
      </c>
      <c r="J2605" s="183">
        <v>32.9</v>
      </c>
    </row>
    <row r="2606" spans="1:10" ht="52.8" x14ac:dyDescent="0.25">
      <c r="A2606" s="180" t="s">
        <v>1294</v>
      </c>
      <c r="B2606" s="182" t="s">
        <v>1501</v>
      </c>
      <c r="C2606" s="180" t="s">
        <v>36</v>
      </c>
      <c r="D2606" s="180" t="s">
        <v>1502</v>
      </c>
      <c r="E2606" s="163" t="s">
        <v>1443</v>
      </c>
      <c r="F2606" s="163"/>
      <c r="G2606" s="181" t="s">
        <v>1447</v>
      </c>
      <c r="H2606" s="184">
        <v>5.28E-2</v>
      </c>
      <c r="I2606" s="183">
        <v>146.41</v>
      </c>
      <c r="J2606" s="183">
        <v>7.73</v>
      </c>
    </row>
    <row r="2607" spans="1:10" ht="52.8" x14ac:dyDescent="0.25">
      <c r="A2607" s="180" t="s">
        <v>1294</v>
      </c>
      <c r="B2607" s="182" t="s">
        <v>1499</v>
      </c>
      <c r="C2607" s="180" t="s">
        <v>36</v>
      </c>
      <c r="D2607" s="180" t="s">
        <v>1500</v>
      </c>
      <c r="E2607" s="163" t="s">
        <v>1443</v>
      </c>
      <c r="F2607" s="163"/>
      <c r="G2607" s="181" t="s">
        <v>1444</v>
      </c>
      <c r="H2607" s="184">
        <v>0.1075</v>
      </c>
      <c r="I2607" s="183">
        <v>61.65</v>
      </c>
      <c r="J2607" s="183">
        <v>6.62</v>
      </c>
    </row>
    <row r="2608" spans="1:10" ht="26.4" x14ac:dyDescent="0.25">
      <c r="A2608" s="180" t="s">
        <v>1294</v>
      </c>
      <c r="B2608" s="182" t="s">
        <v>1674</v>
      </c>
      <c r="C2608" s="180" t="s">
        <v>36</v>
      </c>
      <c r="D2608" s="180" t="s">
        <v>1675</v>
      </c>
      <c r="E2608" s="163" t="s">
        <v>1676</v>
      </c>
      <c r="F2608" s="163"/>
      <c r="G2608" s="181" t="s">
        <v>51</v>
      </c>
      <c r="H2608" s="184">
        <v>8.3099999999999993E-2</v>
      </c>
      <c r="I2608" s="183">
        <v>1132.74</v>
      </c>
      <c r="J2608" s="183">
        <v>94.13</v>
      </c>
    </row>
    <row r="2609" spans="1:10" ht="39.6" x14ac:dyDescent="0.25">
      <c r="A2609" s="185" t="s">
        <v>1303</v>
      </c>
      <c r="B2609" s="187" t="s">
        <v>2353</v>
      </c>
      <c r="C2609" s="185" t="s">
        <v>36</v>
      </c>
      <c r="D2609" s="185" t="s">
        <v>2354</v>
      </c>
      <c r="E2609" s="164" t="s">
        <v>1307</v>
      </c>
      <c r="F2609" s="164"/>
      <c r="G2609" s="186" t="s">
        <v>38</v>
      </c>
      <c r="H2609" s="189">
        <v>1</v>
      </c>
      <c r="I2609" s="188">
        <v>381.52</v>
      </c>
      <c r="J2609" s="188">
        <v>381.52</v>
      </c>
    </row>
    <row r="2610" spans="1:10" ht="26.4" x14ac:dyDescent="0.25">
      <c r="A2610" s="185" t="s">
        <v>1303</v>
      </c>
      <c r="B2610" s="187" t="s">
        <v>2355</v>
      </c>
      <c r="C2610" s="185" t="s">
        <v>36</v>
      </c>
      <c r="D2610" s="185" t="s">
        <v>2356</v>
      </c>
      <c r="E2610" s="164" t="s">
        <v>1307</v>
      </c>
      <c r="F2610" s="164"/>
      <c r="G2610" s="186" t="s">
        <v>38</v>
      </c>
      <c r="H2610" s="189">
        <v>1</v>
      </c>
      <c r="I2610" s="188">
        <v>46.98</v>
      </c>
      <c r="J2610" s="188">
        <v>46.98</v>
      </c>
    </row>
    <row r="2611" spans="1:10" ht="26.4" x14ac:dyDescent="0.25">
      <c r="A2611" s="185" t="s">
        <v>1303</v>
      </c>
      <c r="B2611" s="187" t="s">
        <v>1526</v>
      </c>
      <c r="C2611" s="185" t="s">
        <v>36</v>
      </c>
      <c r="D2611" s="185" t="s">
        <v>1527</v>
      </c>
      <c r="E2611" s="164" t="s">
        <v>1307</v>
      </c>
      <c r="F2611" s="164"/>
      <c r="G2611" s="186" t="s">
        <v>77</v>
      </c>
      <c r="H2611" s="189">
        <v>0.27279999999999999</v>
      </c>
      <c r="I2611" s="188">
        <v>3.83</v>
      </c>
      <c r="J2611" s="188">
        <v>1.04</v>
      </c>
    </row>
    <row r="2612" spans="1:10" ht="26.4" x14ac:dyDescent="0.25">
      <c r="A2612" s="185" t="s">
        <v>1303</v>
      </c>
      <c r="B2612" s="187" t="s">
        <v>1522</v>
      </c>
      <c r="C2612" s="185" t="s">
        <v>36</v>
      </c>
      <c r="D2612" s="185" t="s">
        <v>1523</v>
      </c>
      <c r="E2612" s="164" t="s">
        <v>1307</v>
      </c>
      <c r="F2612" s="164"/>
      <c r="G2612" s="186" t="s">
        <v>1496</v>
      </c>
      <c r="H2612" s="189">
        <v>1.0500000000000001E-2</v>
      </c>
      <c r="I2612" s="188">
        <v>7.59</v>
      </c>
      <c r="J2612" s="188">
        <v>7.0000000000000007E-2</v>
      </c>
    </row>
    <row r="2613" spans="1:10" ht="39.6" x14ac:dyDescent="0.25">
      <c r="A2613" s="185" t="s">
        <v>1303</v>
      </c>
      <c r="B2613" s="187" t="s">
        <v>1612</v>
      </c>
      <c r="C2613" s="185" t="s">
        <v>36</v>
      </c>
      <c r="D2613" s="185" t="s">
        <v>1613</v>
      </c>
      <c r="E2613" s="164" t="s">
        <v>1307</v>
      </c>
      <c r="F2613" s="164"/>
      <c r="G2613" s="186" t="s">
        <v>77</v>
      </c>
      <c r="H2613" s="189">
        <v>0.85560000000000003</v>
      </c>
      <c r="I2613" s="188">
        <v>21.41</v>
      </c>
      <c r="J2613" s="188">
        <v>18.309999999999999</v>
      </c>
    </row>
    <row r="2614" spans="1:10" ht="26.4" x14ac:dyDescent="0.25">
      <c r="A2614" s="185" t="s">
        <v>1303</v>
      </c>
      <c r="B2614" s="187" t="s">
        <v>2357</v>
      </c>
      <c r="C2614" s="185" t="s">
        <v>36</v>
      </c>
      <c r="D2614" s="185" t="s">
        <v>2358</v>
      </c>
      <c r="E2614" s="164" t="s">
        <v>1307</v>
      </c>
      <c r="F2614" s="164"/>
      <c r="G2614" s="186" t="s">
        <v>38</v>
      </c>
      <c r="H2614" s="189">
        <v>61.875700000000002</v>
      </c>
      <c r="I2614" s="188">
        <v>5.57</v>
      </c>
      <c r="J2614" s="188">
        <v>344.64</v>
      </c>
    </row>
    <row r="2615" spans="1:10" x14ac:dyDescent="0.25">
      <c r="A2615" s="185" t="s">
        <v>1303</v>
      </c>
      <c r="B2615" s="187" t="s">
        <v>1428</v>
      </c>
      <c r="C2615" s="185" t="s">
        <v>36</v>
      </c>
      <c r="D2615" s="185" t="s">
        <v>1429</v>
      </c>
      <c r="E2615" s="164" t="s">
        <v>1307</v>
      </c>
      <c r="F2615" s="164"/>
      <c r="G2615" s="186" t="s">
        <v>93</v>
      </c>
      <c r="H2615" s="189">
        <v>2.4199999999999999E-2</v>
      </c>
      <c r="I2615" s="188">
        <v>16.55</v>
      </c>
      <c r="J2615" s="188">
        <v>0.4</v>
      </c>
    </row>
    <row r="2616" spans="1:10" ht="26.4" x14ac:dyDescent="0.25">
      <c r="A2616" s="185" t="s">
        <v>1303</v>
      </c>
      <c r="B2616" s="187" t="s">
        <v>1337</v>
      </c>
      <c r="C2616" s="185" t="s">
        <v>36</v>
      </c>
      <c r="D2616" s="185" t="s">
        <v>1338</v>
      </c>
      <c r="E2616" s="164" t="s">
        <v>1307</v>
      </c>
      <c r="F2616" s="164"/>
      <c r="G2616" s="186" t="s">
        <v>77</v>
      </c>
      <c r="H2616" s="189">
        <v>0.22939999999999999</v>
      </c>
      <c r="I2616" s="188">
        <v>10.96</v>
      </c>
      <c r="J2616" s="188">
        <v>2.5099999999999998</v>
      </c>
    </row>
    <row r="2617" spans="1:10" x14ac:dyDescent="0.25">
      <c r="A2617" s="185" t="s">
        <v>1303</v>
      </c>
      <c r="B2617" s="187" t="s">
        <v>1677</v>
      </c>
      <c r="C2617" s="185" t="s">
        <v>36</v>
      </c>
      <c r="D2617" s="185" t="s">
        <v>1678</v>
      </c>
      <c r="E2617" s="164" t="s">
        <v>1307</v>
      </c>
      <c r="F2617" s="164"/>
      <c r="G2617" s="186" t="s">
        <v>38</v>
      </c>
      <c r="H2617" s="189">
        <v>28.35</v>
      </c>
      <c r="I2617" s="188">
        <v>3.45</v>
      </c>
      <c r="J2617" s="188">
        <v>97.8</v>
      </c>
    </row>
    <row r="2618" spans="1:10" x14ac:dyDescent="0.25">
      <c r="A2618" s="196"/>
      <c r="B2618" s="196"/>
      <c r="C2618" s="196"/>
      <c r="D2618" s="196"/>
      <c r="E2618" s="196" t="s">
        <v>1309</v>
      </c>
      <c r="F2618" s="197">
        <v>324.51</v>
      </c>
      <c r="G2618" s="196" t="s">
        <v>1310</v>
      </c>
      <c r="H2618" s="197">
        <v>369.43</v>
      </c>
      <c r="I2618" s="196" t="s">
        <v>1311</v>
      </c>
      <c r="J2618" s="197">
        <v>693.94</v>
      </c>
    </row>
    <row r="2619" spans="1:10" x14ac:dyDescent="0.25">
      <c r="A2619" s="196"/>
      <c r="B2619" s="196"/>
      <c r="C2619" s="196"/>
      <c r="D2619" s="196"/>
      <c r="E2619" s="196" t="s">
        <v>1312</v>
      </c>
      <c r="F2619" s="197">
        <v>512.75</v>
      </c>
      <c r="G2619" s="196"/>
      <c r="H2619" s="165" t="s">
        <v>1313</v>
      </c>
      <c r="I2619" s="165"/>
      <c r="J2619" s="197">
        <v>3013.97</v>
      </c>
    </row>
    <row r="2620" spans="1:10" ht="14.4" thickBot="1" x14ac:dyDescent="0.3">
      <c r="A2620" s="191"/>
      <c r="B2620" s="191"/>
      <c r="C2620" s="191"/>
      <c r="D2620" s="191"/>
      <c r="E2620" s="191"/>
      <c r="F2620" s="191"/>
      <c r="G2620" s="191" t="s">
        <v>1314</v>
      </c>
      <c r="H2620" s="193" t="s">
        <v>1375</v>
      </c>
      <c r="I2620" s="191" t="s">
        <v>1316</v>
      </c>
      <c r="J2620" s="192">
        <v>3013.97</v>
      </c>
    </row>
    <row r="2621" spans="1:10" ht="14.4" thickTop="1" x14ac:dyDescent="0.25">
      <c r="A2621" s="179"/>
      <c r="B2621" s="179"/>
      <c r="C2621" s="179"/>
      <c r="D2621" s="179"/>
      <c r="E2621" s="179"/>
      <c r="F2621" s="179"/>
      <c r="G2621" s="179"/>
      <c r="H2621" s="179"/>
      <c r="I2621" s="179"/>
      <c r="J2621" s="179"/>
    </row>
    <row r="2622" spans="1:10" x14ac:dyDescent="0.25">
      <c r="A2622" s="168" t="s">
        <v>775</v>
      </c>
      <c r="B2622" s="170" t="s">
        <v>3</v>
      </c>
      <c r="C2622" s="168" t="s">
        <v>4</v>
      </c>
      <c r="D2622" s="168" t="s">
        <v>5</v>
      </c>
      <c r="E2622" s="161" t="s">
        <v>1291</v>
      </c>
      <c r="F2622" s="161"/>
      <c r="G2622" s="169" t="s">
        <v>6</v>
      </c>
      <c r="H2622" s="170" t="s">
        <v>7</v>
      </c>
      <c r="I2622" s="170" t="s">
        <v>8</v>
      </c>
      <c r="J2622" s="170" t="s">
        <v>10</v>
      </c>
    </row>
    <row r="2623" spans="1:10" x14ac:dyDescent="0.25">
      <c r="A2623" s="174" t="s">
        <v>1292</v>
      </c>
      <c r="B2623" s="176" t="s">
        <v>776</v>
      </c>
      <c r="C2623" s="174" t="s">
        <v>20</v>
      </c>
      <c r="D2623" s="174" t="s">
        <v>777</v>
      </c>
      <c r="E2623" s="162" t="s">
        <v>1293</v>
      </c>
      <c r="F2623" s="162"/>
      <c r="G2623" s="175" t="s">
        <v>38</v>
      </c>
      <c r="H2623" s="178">
        <v>1</v>
      </c>
      <c r="I2623" s="177">
        <v>73.099999999999994</v>
      </c>
      <c r="J2623" s="177">
        <v>73.099999999999994</v>
      </c>
    </row>
    <row r="2624" spans="1:10" ht="26.4" x14ac:dyDescent="0.25">
      <c r="A2624" s="180" t="s">
        <v>1294</v>
      </c>
      <c r="B2624" s="182" t="s">
        <v>1353</v>
      </c>
      <c r="C2624" s="180" t="s">
        <v>36</v>
      </c>
      <c r="D2624" s="180" t="s">
        <v>1354</v>
      </c>
      <c r="E2624" s="163" t="s">
        <v>1297</v>
      </c>
      <c r="F2624" s="163"/>
      <c r="G2624" s="181" t="s">
        <v>1298</v>
      </c>
      <c r="H2624" s="184">
        <v>0.85099999999999998</v>
      </c>
      <c r="I2624" s="183">
        <v>24.83</v>
      </c>
      <c r="J2624" s="183">
        <v>21.13</v>
      </c>
    </row>
    <row r="2625" spans="1:10" ht="26.4" x14ac:dyDescent="0.25">
      <c r="A2625" s="180" t="s">
        <v>1294</v>
      </c>
      <c r="B2625" s="182" t="s">
        <v>1355</v>
      </c>
      <c r="C2625" s="180" t="s">
        <v>36</v>
      </c>
      <c r="D2625" s="180" t="s">
        <v>1356</v>
      </c>
      <c r="E2625" s="163" t="s">
        <v>1297</v>
      </c>
      <c r="F2625" s="163"/>
      <c r="G2625" s="181" t="s">
        <v>1298</v>
      </c>
      <c r="H2625" s="184">
        <v>1.2749999999999999</v>
      </c>
      <c r="I2625" s="183">
        <v>29.46</v>
      </c>
      <c r="J2625" s="183">
        <v>37.56</v>
      </c>
    </row>
    <row r="2626" spans="1:10" x14ac:dyDescent="0.25">
      <c r="A2626" s="185" t="s">
        <v>1303</v>
      </c>
      <c r="B2626" s="187" t="s">
        <v>2359</v>
      </c>
      <c r="C2626" s="185" t="s">
        <v>1590</v>
      </c>
      <c r="D2626" s="185" t="s">
        <v>2360</v>
      </c>
      <c r="E2626" s="164" t="s">
        <v>1307</v>
      </c>
      <c r="F2626" s="164"/>
      <c r="G2626" s="186" t="s">
        <v>38</v>
      </c>
      <c r="H2626" s="189">
        <v>1</v>
      </c>
      <c r="I2626" s="188">
        <v>14.41</v>
      </c>
      <c r="J2626" s="188">
        <v>14.41</v>
      </c>
    </row>
    <row r="2627" spans="1:10" x14ac:dyDescent="0.25">
      <c r="A2627" s="196"/>
      <c r="B2627" s="196"/>
      <c r="C2627" s="196"/>
      <c r="D2627" s="196"/>
      <c r="E2627" s="196" t="s">
        <v>1309</v>
      </c>
      <c r="F2627" s="197">
        <v>20.95</v>
      </c>
      <c r="G2627" s="196" t="s">
        <v>1310</v>
      </c>
      <c r="H2627" s="197">
        <v>23.85</v>
      </c>
      <c r="I2627" s="196" t="s">
        <v>1311</v>
      </c>
      <c r="J2627" s="197">
        <v>44.8</v>
      </c>
    </row>
    <row r="2628" spans="1:10" x14ac:dyDescent="0.25">
      <c r="A2628" s="196"/>
      <c r="B2628" s="196"/>
      <c r="C2628" s="196"/>
      <c r="D2628" s="196"/>
      <c r="E2628" s="196" t="s">
        <v>1312</v>
      </c>
      <c r="F2628" s="197">
        <v>14.98</v>
      </c>
      <c r="G2628" s="196"/>
      <c r="H2628" s="165" t="s">
        <v>1313</v>
      </c>
      <c r="I2628" s="165"/>
      <c r="J2628" s="197">
        <v>88.08</v>
      </c>
    </row>
    <row r="2629" spans="1:10" ht="14.4" thickBot="1" x14ac:dyDescent="0.3">
      <c r="A2629" s="191"/>
      <c r="B2629" s="191"/>
      <c r="C2629" s="191"/>
      <c r="D2629" s="191"/>
      <c r="E2629" s="191"/>
      <c r="F2629" s="191"/>
      <c r="G2629" s="191" t="s">
        <v>1314</v>
      </c>
      <c r="H2629" s="193" t="s">
        <v>2035</v>
      </c>
      <c r="I2629" s="191" t="s">
        <v>1316</v>
      </c>
      <c r="J2629" s="192">
        <v>704.64</v>
      </c>
    </row>
    <row r="2630" spans="1:10" ht="14.4" thickTop="1" x14ac:dyDescent="0.25">
      <c r="A2630" s="179"/>
      <c r="B2630" s="179"/>
      <c r="C2630" s="179"/>
      <c r="D2630" s="179"/>
      <c r="E2630" s="179"/>
      <c r="F2630" s="179"/>
      <c r="G2630" s="179"/>
      <c r="H2630" s="179"/>
      <c r="I2630" s="179"/>
      <c r="J2630" s="179"/>
    </row>
    <row r="2631" spans="1:10" x14ac:dyDescent="0.25">
      <c r="A2631" s="168" t="s">
        <v>778</v>
      </c>
      <c r="B2631" s="170" t="s">
        <v>3</v>
      </c>
      <c r="C2631" s="168" t="s">
        <v>4</v>
      </c>
      <c r="D2631" s="168" t="s">
        <v>5</v>
      </c>
      <c r="E2631" s="161" t="s">
        <v>1291</v>
      </c>
      <c r="F2631" s="161"/>
      <c r="G2631" s="169" t="s">
        <v>6</v>
      </c>
      <c r="H2631" s="170" t="s">
        <v>7</v>
      </c>
      <c r="I2631" s="170" t="s">
        <v>8</v>
      </c>
      <c r="J2631" s="170" t="s">
        <v>10</v>
      </c>
    </row>
    <row r="2632" spans="1:10" ht="26.4" x14ac:dyDescent="0.25">
      <c r="A2632" s="174" t="s">
        <v>1292</v>
      </c>
      <c r="B2632" s="176" t="s">
        <v>689</v>
      </c>
      <c r="C2632" s="174" t="s">
        <v>36</v>
      </c>
      <c r="D2632" s="174" t="s">
        <v>690</v>
      </c>
      <c r="E2632" s="162" t="s">
        <v>2245</v>
      </c>
      <c r="F2632" s="162"/>
      <c r="G2632" s="175" t="s">
        <v>38</v>
      </c>
      <c r="H2632" s="178">
        <v>1</v>
      </c>
      <c r="I2632" s="177">
        <v>59.54</v>
      </c>
      <c r="J2632" s="177">
        <v>59.54</v>
      </c>
    </row>
    <row r="2633" spans="1:10" ht="26.4" x14ac:dyDescent="0.25">
      <c r="A2633" s="180" t="s">
        <v>1294</v>
      </c>
      <c r="B2633" s="182" t="s">
        <v>1301</v>
      </c>
      <c r="C2633" s="180" t="s">
        <v>36</v>
      </c>
      <c r="D2633" s="180" t="s">
        <v>1302</v>
      </c>
      <c r="E2633" s="163" t="s">
        <v>1297</v>
      </c>
      <c r="F2633" s="163"/>
      <c r="G2633" s="181" t="s">
        <v>1298</v>
      </c>
      <c r="H2633" s="184">
        <v>8.0799999999999997E-2</v>
      </c>
      <c r="I2633" s="183">
        <v>24.25</v>
      </c>
      <c r="J2633" s="183">
        <v>1.95</v>
      </c>
    </row>
    <row r="2634" spans="1:10" ht="26.4" x14ac:dyDescent="0.25">
      <c r="A2634" s="180" t="s">
        <v>1294</v>
      </c>
      <c r="B2634" s="182" t="s">
        <v>2246</v>
      </c>
      <c r="C2634" s="180" t="s">
        <v>36</v>
      </c>
      <c r="D2634" s="180" t="s">
        <v>2247</v>
      </c>
      <c r="E2634" s="163" t="s">
        <v>1297</v>
      </c>
      <c r="F2634" s="163"/>
      <c r="G2634" s="181" t="s">
        <v>1298</v>
      </c>
      <c r="H2634" s="184">
        <v>0.25240000000000001</v>
      </c>
      <c r="I2634" s="183">
        <v>18.88</v>
      </c>
      <c r="J2634" s="183">
        <v>4.76</v>
      </c>
    </row>
    <row r="2635" spans="1:10" ht="26.4" x14ac:dyDescent="0.25">
      <c r="A2635" s="185" t="s">
        <v>1303</v>
      </c>
      <c r="B2635" s="187" t="s">
        <v>2248</v>
      </c>
      <c r="C2635" s="185" t="s">
        <v>36</v>
      </c>
      <c r="D2635" s="185" t="s">
        <v>2249</v>
      </c>
      <c r="E2635" s="164" t="s">
        <v>1307</v>
      </c>
      <c r="F2635" s="164"/>
      <c r="G2635" s="186" t="s">
        <v>38</v>
      </c>
      <c r="H2635" s="189">
        <v>6.25E-2</v>
      </c>
      <c r="I2635" s="188">
        <v>27.15</v>
      </c>
      <c r="J2635" s="188">
        <v>1.69</v>
      </c>
    </row>
    <row r="2636" spans="1:10" ht="26.4" x14ac:dyDescent="0.25">
      <c r="A2636" s="185" t="s">
        <v>1303</v>
      </c>
      <c r="B2636" s="187" t="s">
        <v>2250</v>
      </c>
      <c r="C2636" s="185" t="s">
        <v>36</v>
      </c>
      <c r="D2636" s="185" t="s">
        <v>2251</v>
      </c>
      <c r="E2636" s="164" t="s">
        <v>1307</v>
      </c>
      <c r="F2636" s="164"/>
      <c r="G2636" s="186" t="s">
        <v>38</v>
      </c>
      <c r="H2636" s="189">
        <v>1</v>
      </c>
      <c r="I2636" s="188">
        <v>3.87</v>
      </c>
      <c r="J2636" s="188">
        <v>3.87</v>
      </c>
    </row>
    <row r="2637" spans="1:10" ht="26.4" x14ac:dyDescent="0.25">
      <c r="A2637" s="185" t="s">
        <v>1303</v>
      </c>
      <c r="B2637" s="187" t="s">
        <v>2252</v>
      </c>
      <c r="C2637" s="185" t="s">
        <v>36</v>
      </c>
      <c r="D2637" s="185" t="s">
        <v>2253</v>
      </c>
      <c r="E2637" s="164" t="s">
        <v>1307</v>
      </c>
      <c r="F2637" s="164"/>
      <c r="G2637" s="186" t="s">
        <v>38</v>
      </c>
      <c r="H2637" s="189">
        <v>1</v>
      </c>
      <c r="I2637" s="188">
        <v>47.27</v>
      </c>
      <c r="J2637" s="188">
        <v>47.27</v>
      </c>
    </row>
    <row r="2638" spans="1:10" x14ac:dyDescent="0.25">
      <c r="A2638" s="196"/>
      <c r="B2638" s="196"/>
      <c r="C2638" s="196"/>
      <c r="D2638" s="196"/>
      <c r="E2638" s="196" t="s">
        <v>1309</v>
      </c>
      <c r="F2638" s="197">
        <v>2.1800000000000002</v>
      </c>
      <c r="G2638" s="196" t="s">
        <v>1310</v>
      </c>
      <c r="H2638" s="197">
        <v>2.4900000000000002</v>
      </c>
      <c r="I2638" s="196" t="s">
        <v>1311</v>
      </c>
      <c r="J2638" s="197">
        <v>4.67</v>
      </c>
    </row>
    <row r="2639" spans="1:10" x14ac:dyDescent="0.25">
      <c r="A2639" s="196"/>
      <c r="B2639" s="196"/>
      <c r="C2639" s="196"/>
      <c r="D2639" s="196"/>
      <c r="E2639" s="196" t="s">
        <v>1312</v>
      </c>
      <c r="F2639" s="197">
        <v>12.2</v>
      </c>
      <c r="G2639" s="196"/>
      <c r="H2639" s="165" t="s">
        <v>1313</v>
      </c>
      <c r="I2639" s="165"/>
      <c r="J2639" s="197">
        <v>71.739999999999995</v>
      </c>
    </row>
    <row r="2640" spans="1:10" ht="14.4" thickBot="1" x14ac:dyDescent="0.3">
      <c r="A2640" s="191"/>
      <c r="B2640" s="191"/>
      <c r="C2640" s="191"/>
      <c r="D2640" s="191"/>
      <c r="E2640" s="191"/>
      <c r="F2640" s="191"/>
      <c r="G2640" s="191" t="s">
        <v>1314</v>
      </c>
      <c r="H2640" s="193" t="s">
        <v>1892</v>
      </c>
      <c r="I2640" s="191" t="s">
        <v>1316</v>
      </c>
      <c r="J2640" s="192">
        <v>286.95999999999998</v>
      </c>
    </row>
    <row r="2641" spans="1:10" ht="14.4" thickTop="1" x14ac:dyDescent="0.25">
      <c r="A2641" s="179"/>
      <c r="B2641" s="179"/>
      <c r="C2641" s="179"/>
      <c r="D2641" s="179"/>
      <c r="E2641" s="179"/>
      <c r="F2641" s="179"/>
      <c r="G2641" s="179"/>
      <c r="H2641" s="179"/>
      <c r="I2641" s="179"/>
      <c r="J2641" s="179"/>
    </row>
    <row r="2642" spans="1:10" x14ac:dyDescent="0.25">
      <c r="A2642" s="168" t="s">
        <v>779</v>
      </c>
      <c r="B2642" s="170" t="s">
        <v>3</v>
      </c>
      <c r="C2642" s="168" t="s">
        <v>4</v>
      </c>
      <c r="D2642" s="168" t="s">
        <v>5</v>
      </c>
      <c r="E2642" s="161" t="s">
        <v>1291</v>
      </c>
      <c r="F2642" s="161"/>
      <c r="G2642" s="169" t="s">
        <v>6</v>
      </c>
      <c r="H2642" s="170" t="s">
        <v>7</v>
      </c>
      <c r="I2642" s="170" t="s">
        <v>8</v>
      </c>
      <c r="J2642" s="170" t="s">
        <v>10</v>
      </c>
    </row>
    <row r="2643" spans="1:10" ht="39.6" x14ac:dyDescent="0.25">
      <c r="A2643" s="174" t="s">
        <v>1292</v>
      </c>
      <c r="B2643" s="176" t="s">
        <v>692</v>
      </c>
      <c r="C2643" s="174" t="s">
        <v>36</v>
      </c>
      <c r="D2643" s="174" t="s">
        <v>693</v>
      </c>
      <c r="E2643" s="162" t="s">
        <v>2254</v>
      </c>
      <c r="F2643" s="162"/>
      <c r="G2643" s="175" t="s">
        <v>38</v>
      </c>
      <c r="H2643" s="178">
        <v>1</v>
      </c>
      <c r="I2643" s="177">
        <v>41.96</v>
      </c>
      <c r="J2643" s="177">
        <v>41.96</v>
      </c>
    </row>
    <row r="2644" spans="1:10" ht="26.4" x14ac:dyDescent="0.25">
      <c r="A2644" s="180" t="s">
        <v>1294</v>
      </c>
      <c r="B2644" s="182" t="s">
        <v>1355</v>
      </c>
      <c r="C2644" s="180" t="s">
        <v>36</v>
      </c>
      <c r="D2644" s="180" t="s">
        <v>1356</v>
      </c>
      <c r="E2644" s="163" t="s">
        <v>1297</v>
      </c>
      <c r="F2644" s="163"/>
      <c r="G2644" s="181" t="s">
        <v>1298</v>
      </c>
      <c r="H2644" s="184">
        <v>0.2172</v>
      </c>
      <c r="I2644" s="183">
        <v>29.46</v>
      </c>
      <c r="J2644" s="183">
        <v>6.39</v>
      </c>
    </row>
    <row r="2645" spans="1:10" ht="26.4" x14ac:dyDescent="0.25">
      <c r="A2645" s="180" t="s">
        <v>1294</v>
      </c>
      <c r="B2645" s="182" t="s">
        <v>1353</v>
      </c>
      <c r="C2645" s="180" t="s">
        <v>36</v>
      </c>
      <c r="D2645" s="180" t="s">
        <v>1354</v>
      </c>
      <c r="E2645" s="163" t="s">
        <v>1297</v>
      </c>
      <c r="F2645" s="163"/>
      <c r="G2645" s="181" t="s">
        <v>1298</v>
      </c>
      <c r="H2645" s="184">
        <v>0.2172</v>
      </c>
      <c r="I2645" s="183">
        <v>24.83</v>
      </c>
      <c r="J2645" s="183">
        <v>5.39</v>
      </c>
    </row>
    <row r="2646" spans="1:10" x14ac:dyDescent="0.25">
      <c r="A2646" s="185" t="s">
        <v>1303</v>
      </c>
      <c r="B2646" s="187" t="s">
        <v>2255</v>
      </c>
      <c r="C2646" s="185" t="s">
        <v>36</v>
      </c>
      <c r="D2646" s="185" t="s">
        <v>2256</v>
      </c>
      <c r="E2646" s="164" t="s">
        <v>1307</v>
      </c>
      <c r="F2646" s="164"/>
      <c r="G2646" s="186" t="s">
        <v>38</v>
      </c>
      <c r="H2646" s="189">
        <v>2</v>
      </c>
      <c r="I2646" s="188">
        <v>3.5</v>
      </c>
      <c r="J2646" s="188">
        <v>7</v>
      </c>
    </row>
    <row r="2647" spans="1:10" ht="26.4" x14ac:dyDescent="0.25">
      <c r="A2647" s="185" t="s">
        <v>1303</v>
      </c>
      <c r="B2647" s="187" t="s">
        <v>2248</v>
      </c>
      <c r="C2647" s="185" t="s">
        <v>36</v>
      </c>
      <c r="D2647" s="185" t="s">
        <v>2249</v>
      </c>
      <c r="E2647" s="164" t="s">
        <v>1307</v>
      </c>
      <c r="F2647" s="164"/>
      <c r="G2647" s="186" t="s">
        <v>38</v>
      </c>
      <c r="H2647" s="189">
        <v>0.115</v>
      </c>
      <c r="I2647" s="188">
        <v>27.15</v>
      </c>
      <c r="J2647" s="188">
        <v>3.12</v>
      </c>
    </row>
    <row r="2648" spans="1:10" x14ac:dyDescent="0.25">
      <c r="A2648" s="185" t="s">
        <v>1303</v>
      </c>
      <c r="B2648" s="187" t="s">
        <v>2257</v>
      </c>
      <c r="C2648" s="185" t="s">
        <v>36</v>
      </c>
      <c r="D2648" s="185" t="s">
        <v>2258</v>
      </c>
      <c r="E2648" s="164" t="s">
        <v>1307</v>
      </c>
      <c r="F2648" s="164"/>
      <c r="G2648" s="186" t="s">
        <v>38</v>
      </c>
      <c r="H2648" s="189">
        <v>1</v>
      </c>
      <c r="I2648" s="188">
        <v>20.059999999999999</v>
      </c>
      <c r="J2648" s="188">
        <v>20.059999999999999</v>
      </c>
    </row>
    <row r="2649" spans="1:10" x14ac:dyDescent="0.25">
      <c r="A2649" s="196"/>
      <c r="B2649" s="196"/>
      <c r="C2649" s="196"/>
      <c r="D2649" s="196"/>
      <c r="E2649" s="196" t="s">
        <v>1309</v>
      </c>
      <c r="F2649" s="197">
        <v>4.18</v>
      </c>
      <c r="G2649" s="196" t="s">
        <v>1310</v>
      </c>
      <c r="H2649" s="197">
        <v>4.7699999999999996</v>
      </c>
      <c r="I2649" s="196" t="s">
        <v>1311</v>
      </c>
      <c r="J2649" s="197">
        <v>8.9499999999999993</v>
      </c>
    </row>
    <row r="2650" spans="1:10" x14ac:dyDescent="0.25">
      <c r="A2650" s="196"/>
      <c r="B2650" s="196"/>
      <c r="C2650" s="196"/>
      <c r="D2650" s="196"/>
      <c r="E2650" s="196" t="s">
        <v>1312</v>
      </c>
      <c r="F2650" s="197">
        <v>8.6</v>
      </c>
      <c r="G2650" s="196"/>
      <c r="H2650" s="165" t="s">
        <v>1313</v>
      </c>
      <c r="I2650" s="165"/>
      <c r="J2650" s="197">
        <v>50.56</v>
      </c>
    </row>
    <row r="2651" spans="1:10" ht="14.4" thickBot="1" x14ac:dyDescent="0.3">
      <c r="A2651" s="191"/>
      <c r="B2651" s="191"/>
      <c r="C2651" s="191"/>
      <c r="D2651" s="191"/>
      <c r="E2651" s="191"/>
      <c r="F2651" s="191"/>
      <c r="G2651" s="191" t="s">
        <v>1314</v>
      </c>
      <c r="H2651" s="193" t="s">
        <v>1812</v>
      </c>
      <c r="I2651" s="191" t="s">
        <v>1316</v>
      </c>
      <c r="J2651" s="192">
        <v>657.28</v>
      </c>
    </row>
    <row r="2652" spans="1:10" ht="14.4" thickTop="1" x14ac:dyDescent="0.25">
      <c r="A2652" s="179"/>
      <c r="B2652" s="179"/>
      <c r="C2652" s="179"/>
      <c r="D2652" s="179"/>
      <c r="E2652" s="179"/>
      <c r="F2652" s="179"/>
      <c r="G2652" s="179"/>
      <c r="H2652" s="179"/>
      <c r="I2652" s="179"/>
      <c r="J2652" s="179"/>
    </row>
    <row r="2653" spans="1:10" x14ac:dyDescent="0.25">
      <c r="A2653" s="168" t="s">
        <v>780</v>
      </c>
      <c r="B2653" s="170" t="s">
        <v>3</v>
      </c>
      <c r="C2653" s="168" t="s">
        <v>4</v>
      </c>
      <c r="D2653" s="168" t="s">
        <v>5</v>
      </c>
      <c r="E2653" s="161" t="s">
        <v>1291</v>
      </c>
      <c r="F2653" s="161"/>
      <c r="G2653" s="169" t="s">
        <v>6</v>
      </c>
      <c r="H2653" s="170" t="s">
        <v>7</v>
      </c>
      <c r="I2653" s="170" t="s">
        <v>8</v>
      </c>
      <c r="J2653" s="170" t="s">
        <v>10</v>
      </c>
    </row>
    <row r="2654" spans="1:10" ht="26.4" x14ac:dyDescent="0.25">
      <c r="A2654" s="174" t="s">
        <v>1292</v>
      </c>
      <c r="B2654" s="176" t="s">
        <v>734</v>
      </c>
      <c r="C2654" s="174" t="s">
        <v>20</v>
      </c>
      <c r="D2654" s="174" t="s">
        <v>735</v>
      </c>
      <c r="E2654" s="162" t="s">
        <v>1293</v>
      </c>
      <c r="F2654" s="162"/>
      <c r="G2654" s="175" t="s">
        <v>77</v>
      </c>
      <c r="H2654" s="178">
        <v>1</v>
      </c>
      <c r="I2654" s="177">
        <v>120.06</v>
      </c>
      <c r="J2654" s="177">
        <v>120.06</v>
      </c>
    </row>
    <row r="2655" spans="1:10" ht="26.4" x14ac:dyDescent="0.25">
      <c r="A2655" s="180" t="s">
        <v>1294</v>
      </c>
      <c r="B2655" s="182" t="s">
        <v>1355</v>
      </c>
      <c r="C2655" s="180" t="s">
        <v>36</v>
      </c>
      <c r="D2655" s="180" t="s">
        <v>1356</v>
      </c>
      <c r="E2655" s="163" t="s">
        <v>1297</v>
      </c>
      <c r="F2655" s="163"/>
      <c r="G2655" s="181" t="s">
        <v>1298</v>
      </c>
      <c r="H2655" s="184">
        <v>1.1000000000000001</v>
      </c>
      <c r="I2655" s="183">
        <v>29.46</v>
      </c>
      <c r="J2655" s="183">
        <v>32.4</v>
      </c>
    </row>
    <row r="2656" spans="1:10" ht="26.4" x14ac:dyDescent="0.25">
      <c r="A2656" s="180" t="s">
        <v>1294</v>
      </c>
      <c r="B2656" s="182" t="s">
        <v>1353</v>
      </c>
      <c r="C2656" s="180" t="s">
        <v>36</v>
      </c>
      <c r="D2656" s="180" t="s">
        <v>1354</v>
      </c>
      <c r="E2656" s="163" t="s">
        <v>1297</v>
      </c>
      <c r="F2656" s="163"/>
      <c r="G2656" s="181" t="s">
        <v>1298</v>
      </c>
      <c r="H2656" s="184">
        <v>1.1000000000000001</v>
      </c>
      <c r="I2656" s="183">
        <v>24.83</v>
      </c>
      <c r="J2656" s="183">
        <v>27.31</v>
      </c>
    </row>
    <row r="2657" spans="1:10" ht="39.6" x14ac:dyDescent="0.25">
      <c r="A2657" s="185" t="s">
        <v>1303</v>
      </c>
      <c r="B2657" s="187" t="s">
        <v>2296</v>
      </c>
      <c r="C2657" s="185" t="s">
        <v>1305</v>
      </c>
      <c r="D2657" s="185" t="s">
        <v>2297</v>
      </c>
      <c r="E2657" s="164" t="s">
        <v>1307</v>
      </c>
      <c r="F2657" s="164"/>
      <c r="G2657" s="186" t="s">
        <v>1496</v>
      </c>
      <c r="H2657" s="189">
        <v>4.5999999999999999E-2</v>
      </c>
      <c r="I2657" s="188">
        <v>50.22</v>
      </c>
      <c r="J2657" s="188">
        <v>2.31</v>
      </c>
    </row>
    <row r="2658" spans="1:10" ht="39.6" x14ac:dyDescent="0.25">
      <c r="A2658" s="185" t="s">
        <v>1303</v>
      </c>
      <c r="B2658" s="187" t="s">
        <v>2298</v>
      </c>
      <c r="C2658" s="185" t="s">
        <v>1305</v>
      </c>
      <c r="D2658" s="185" t="s">
        <v>2299</v>
      </c>
      <c r="E2658" s="164" t="s">
        <v>1307</v>
      </c>
      <c r="F2658" s="164"/>
      <c r="G2658" s="186" t="s">
        <v>93</v>
      </c>
      <c r="H2658" s="189">
        <v>2.3E-2</v>
      </c>
      <c r="I2658" s="188">
        <v>18.350000000000001</v>
      </c>
      <c r="J2658" s="188">
        <v>0.42</v>
      </c>
    </row>
    <row r="2659" spans="1:10" ht="39.6" x14ac:dyDescent="0.25">
      <c r="A2659" s="185" t="s">
        <v>1303</v>
      </c>
      <c r="B2659" s="187" t="s">
        <v>2300</v>
      </c>
      <c r="C2659" s="185" t="s">
        <v>1305</v>
      </c>
      <c r="D2659" s="185" t="s">
        <v>2301</v>
      </c>
      <c r="E2659" s="164" t="s">
        <v>1307</v>
      </c>
      <c r="F2659" s="164"/>
      <c r="G2659" s="186" t="s">
        <v>77</v>
      </c>
      <c r="H2659" s="189">
        <v>1.3</v>
      </c>
      <c r="I2659" s="188">
        <v>41.17</v>
      </c>
      <c r="J2659" s="188">
        <v>53.52</v>
      </c>
    </row>
    <row r="2660" spans="1:10" ht="26.4" x14ac:dyDescent="0.25">
      <c r="A2660" s="185" t="s">
        <v>1303</v>
      </c>
      <c r="B2660" s="187" t="s">
        <v>2302</v>
      </c>
      <c r="C2660" s="185" t="s">
        <v>36</v>
      </c>
      <c r="D2660" s="185" t="s">
        <v>2303</v>
      </c>
      <c r="E2660" s="164" t="s">
        <v>1307</v>
      </c>
      <c r="F2660" s="164"/>
      <c r="G2660" s="186" t="s">
        <v>38</v>
      </c>
      <c r="H2660" s="189">
        <v>1</v>
      </c>
      <c r="I2660" s="188">
        <v>4.0999999999999996</v>
      </c>
      <c r="J2660" s="188">
        <v>4.0999999999999996</v>
      </c>
    </row>
    <row r="2661" spans="1:10" x14ac:dyDescent="0.25">
      <c r="A2661" s="196"/>
      <c r="B2661" s="196"/>
      <c r="C2661" s="196"/>
      <c r="D2661" s="196"/>
      <c r="E2661" s="196" t="s">
        <v>1309</v>
      </c>
      <c r="F2661" s="197">
        <v>21.2</v>
      </c>
      <c r="G2661" s="196" t="s">
        <v>1310</v>
      </c>
      <c r="H2661" s="197">
        <v>24.15</v>
      </c>
      <c r="I2661" s="196" t="s">
        <v>1311</v>
      </c>
      <c r="J2661" s="197">
        <v>45.35</v>
      </c>
    </row>
    <row r="2662" spans="1:10" x14ac:dyDescent="0.25">
      <c r="A2662" s="196"/>
      <c r="B2662" s="196"/>
      <c r="C2662" s="196"/>
      <c r="D2662" s="196"/>
      <c r="E2662" s="196" t="s">
        <v>1312</v>
      </c>
      <c r="F2662" s="197">
        <v>24.61</v>
      </c>
      <c r="G2662" s="196"/>
      <c r="H2662" s="165" t="s">
        <v>1313</v>
      </c>
      <c r="I2662" s="165"/>
      <c r="J2662" s="197">
        <v>144.66999999999999</v>
      </c>
    </row>
    <row r="2663" spans="1:10" ht="14.4" thickBot="1" x14ac:dyDescent="0.3">
      <c r="A2663" s="191"/>
      <c r="B2663" s="191"/>
      <c r="C2663" s="191"/>
      <c r="D2663" s="191"/>
      <c r="E2663" s="191"/>
      <c r="F2663" s="191"/>
      <c r="G2663" s="191" t="s">
        <v>1314</v>
      </c>
      <c r="H2663" s="193" t="s">
        <v>2361</v>
      </c>
      <c r="I2663" s="191" t="s">
        <v>1316</v>
      </c>
      <c r="J2663" s="192">
        <v>3139.33</v>
      </c>
    </row>
    <row r="2664" spans="1:10" ht="14.4" thickTop="1" x14ac:dyDescent="0.25">
      <c r="A2664" s="179"/>
      <c r="B2664" s="179"/>
      <c r="C2664" s="179"/>
      <c r="D2664" s="179"/>
      <c r="E2664" s="179"/>
      <c r="F2664" s="179"/>
      <c r="G2664" s="179"/>
      <c r="H2664" s="179"/>
      <c r="I2664" s="179"/>
      <c r="J2664" s="179"/>
    </row>
    <row r="2665" spans="1:10" x14ac:dyDescent="0.25">
      <c r="A2665" s="168" t="s">
        <v>781</v>
      </c>
      <c r="B2665" s="170" t="s">
        <v>3</v>
      </c>
      <c r="C2665" s="168" t="s">
        <v>4</v>
      </c>
      <c r="D2665" s="168" t="s">
        <v>5</v>
      </c>
      <c r="E2665" s="161" t="s">
        <v>1291</v>
      </c>
      <c r="F2665" s="161"/>
      <c r="G2665" s="169" t="s">
        <v>6</v>
      </c>
      <c r="H2665" s="170" t="s">
        <v>7</v>
      </c>
      <c r="I2665" s="170" t="s">
        <v>8</v>
      </c>
      <c r="J2665" s="170" t="s">
        <v>10</v>
      </c>
    </row>
    <row r="2666" spans="1:10" ht="26.4" x14ac:dyDescent="0.25">
      <c r="A2666" s="174" t="s">
        <v>1292</v>
      </c>
      <c r="B2666" s="176" t="s">
        <v>782</v>
      </c>
      <c r="C2666" s="174" t="s">
        <v>20</v>
      </c>
      <c r="D2666" s="174" t="s">
        <v>783</v>
      </c>
      <c r="E2666" s="162" t="s">
        <v>1293</v>
      </c>
      <c r="F2666" s="162"/>
      <c r="G2666" s="175" t="s">
        <v>77</v>
      </c>
      <c r="H2666" s="178">
        <v>1</v>
      </c>
      <c r="I2666" s="177">
        <v>55.09</v>
      </c>
      <c r="J2666" s="177">
        <v>55.09</v>
      </c>
    </row>
    <row r="2667" spans="1:10" ht="26.4" x14ac:dyDescent="0.25">
      <c r="A2667" s="180" t="s">
        <v>1294</v>
      </c>
      <c r="B2667" s="182" t="s">
        <v>1355</v>
      </c>
      <c r="C2667" s="180" t="s">
        <v>36</v>
      </c>
      <c r="D2667" s="180" t="s">
        <v>1356</v>
      </c>
      <c r="E2667" s="163" t="s">
        <v>1297</v>
      </c>
      <c r="F2667" s="163"/>
      <c r="G2667" s="181" t="s">
        <v>1298</v>
      </c>
      <c r="H2667" s="184">
        <v>0.5</v>
      </c>
      <c r="I2667" s="183">
        <v>29.46</v>
      </c>
      <c r="J2667" s="183">
        <v>14.73</v>
      </c>
    </row>
    <row r="2668" spans="1:10" ht="26.4" x14ac:dyDescent="0.25">
      <c r="A2668" s="180" t="s">
        <v>1294</v>
      </c>
      <c r="B2668" s="182" t="s">
        <v>1353</v>
      </c>
      <c r="C2668" s="180" t="s">
        <v>36</v>
      </c>
      <c r="D2668" s="180" t="s">
        <v>1354</v>
      </c>
      <c r="E2668" s="163" t="s">
        <v>1297</v>
      </c>
      <c r="F2668" s="163"/>
      <c r="G2668" s="181" t="s">
        <v>1298</v>
      </c>
      <c r="H2668" s="184">
        <v>0.5</v>
      </c>
      <c r="I2668" s="183">
        <v>24.83</v>
      </c>
      <c r="J2668" s="183">
        <v>12.41</v>
      </c>
    </row>
    <row r="2669" spans="1:10" ht="39.6" x14ac:dyDescent="0.25">
      <c r="A2669" s="185" t="s">
        <v>1303</v>
      </c>
      <c r="B2669" s="187" t="s">
        <v>2362</v>
      </c>
      <c r="C2669" s="185" t="s">
        <v>1305</v>
      </c>
      <c r="D2669" s="185" t="s">
        <v>2363</v>
      </c>
      <c r="E2669" s="164" t="s">
        <v>1307</v>
      </c>
      <c r="F2669" s="164"/>
      <c r="G2669" s="186" t="s">
        <v>77</v>
      </c>
      <c r="H2669" s="189">
        <v>1.05</v>
      </c>
      <c r="I2669" s="188">
        <v>26.62</v>
      </c>
      <c r="J2669" s="188">
        <v>27.95</v>
      </c>
    </row>
    <row r="2670" spans="1:10" x14ac:dyDescent="0.25">
      <c r="A2670" s="196"/>
      <c r="B2670" s="196"/>
      <c r="C2670" s="196"/>
      <c r="D2670" s="196"/>
      <c r="E2670" s="196" t="s">
        <v>1309</v>
      </c>
      <c r="F2670" s="197">
        <v>9.6300000000000008</v>
      </c>
      <c r="G2670" s="196" t="s">
        <v>1310</v>
      </c>
      <c r="H2670" s="197">
        <v>10.98</v>
      </c>
      <c r="I2670" s="196" t="s">
        <v>1311</v>
      </c>
      <c r="J2670" s="197">
        <v>20.61</v>
      </c>
    </row>
    <row r="2671" spans="1:10" x14ac:dyDescent="0.25">
      <c r="A2671" s="196"/>
      <c r="B2671" s="196"/>
      <c r="C2671" s="196"/>
      <c r="D2671" s="196"/>
      <c r="E2671" s="196" t="s">
        <v>1312</v>
      </c>
      <c r="F2671" s="197">
        <v>11.29</v>
      </c>
      <c r="G2671" s="196"/>
      <c r="H2671" s="165" t="s">
        <v>1313</v>
      </c>
      <c r="I2671" s="165"/>
      <c r="J2671" s="197">
        <v>66.38</v>
      </c>
    </row>
    <row r="2672" spans="1:10" ht="14.4" thickBot="1" x14ac:dyDescent="0.3">
      <c r="A2672" s="191"/>
      <c r="B2672" s="191"/>
      <c r="C2672" s="191"/>
      <c r="D2672" s="191"/>
      <c r="E2672" s="191"/>
      <c r="F2672" s="191"/>
      <c r="G2672" s="191" t="s">
        <v>1314</v>
      </c>
      <c r="H2672" s="193" t="s">
        <v>2364</v>
      </c>
      <c r="I2672" s="191" t="s">
        <v>1316</v>
      </c>
      <c r="J2672" s="192">
        <v>4294.78</v>
      </c>
    </row>
    <row r="2673" spans="1:10" ht="14.4" thickTop="1" x14ac:dyDescent="0.25">
      <c r="A2673" s="179"/>
      <c r="B2673" s="179"/>
      <c r="C2673" s="179"/>
      <c r="D2673" s="179"/>
      <c r="E2673" s="179"/>
      <c r="F2673" s="179"/>
      <c r="G2673" s="179"/>
      <c r="H2673" s="179"/>
      <c r="I2673" s="179"/>
      <c r="J2673" s="179"/>
    </row>
    <row r="2674" spans="1:10" x14ac:dyDescent="0.25">
      <c r="A2674" s="168" t="s">
        <v>784</v>
      </c>
      <c r="B2674" s="170" t="s">
        <v>3</v>
      </c>
      <c r="C2674" s="168" t="s">
        <v>4</v>
      </c>
      <c r="D2674" s="168" t="s">
        <v>5</v>
      </c>
      <c r="E2674" s="161" t="s">
        <v>1291</v>
      </c>
      <c r="F2674" s="161"/>
      <c r="G2674" s="169" t="s">
        <v>6</v>
      </c>
      <c r="H2674" s="170" t="s">
        <v>7</v>
      </c>
      <c r="I2674" s="170" t="s">
        <v>8</v>
      </c>
      <c r="J2674" s="170" t="s">
        <v>10</v>
      </c>
    </row>
    <row r="2675" spans="1:10" ht="26.4" x14ac:dyDescent="0.25">
      <c r="A2675" s="174" t="s">
        <v>1292</v>
      </c>
      <c r="B2675" s="176" t="s">
        <v>785</v>
      </c>
      <c r="C2675" s="174" t="s">
        <v>20</v>
      </c>
      <c r="D2675" s="174" t="s">
        <v>786</v>
      </c>
      <c r="E2675" s="162" t="s">
        <v>1293</v>
      </c>
      <c r="F2675" s="162"/>
      <c r="G2675" s="175" t="s">
        <v>77</v>
      </c>
      <c r="H2675" s="178">
        <v>1</v>
      </c>
      <c r="I2675" s="177">
        <v>76.22</v>
      </c>
      <c r="J2675" s="177">
        <v>76.22</v>
      </c>
    </row>
    <row r="2676" spans="1:10" ht="26.4" x14ac:dyDescent="0.25">
      <c r="A2676" s="180" t="s">
        <v>1294</v>
      </c>
      <c r="B2676" s="182" t="s">
        <v>1353</v>
      </c>
      <c r="C2676" s="180" t="s">
        <v>36</v>
      </c>
      <c r="D2676" s="180" t="s">
        <v>1354</v>
      </c>
      <c r="E2676" s="163" t="s">
        <v>1297</v>
      </c>
      <c r="F2676" s="163"/>
      <c r="G2676" s="181" t="s">
        <v>1298</v>
      </c>
      <c r="H2676" s="184">
        <v>0.5</v>
      </c>
      <c r="I2676" s="183">
        <v>24.83</v>
      </c>
      <c r="J2676" s="183">
        <v>12.41</v>
      </c>
    </row>
    <row r="2677" spans="1:10" ht="26.4" x14ac:dyDescent="0.25">
      <c r="A2677" s="180" t="s">
        <v>1294</v>
      </c>
      <c r="B2677" s="182" t="s">
        <v>1355</v>
      </c>
      <c r="C2677" s="180" t="s">
        <v>36</v>
      </c>
      <c r="D2677" s="180" t="s">
        <v>1356</v>
      </c>
      <c r="E2677" s="163" t="s">
        <v>1297</v>
      </c>
      <c r="F2677" s="163"/>
      <c r="G2677" s="181" t="s">
        <v>1298</v>
      </c>
      <c r="H2677" s="184">
        <v>0.25</v>
      </c>
      <c r="I2677" s="183">
        <v>29.46</v>
      </c>
      <c r="J2677" s="183">
        <v>7.36</v>
      </c>
    </row>
    <row r="2678" spans="1:10" ht="39.6" x14ac:dyDescent="0.25">
      <c r="A2678" s="185" t="s">
        <v>1303</v>
      </c>
      <c r="B2678" s="187" t="s">
        <v>2365</v>
      </c>
      <c r="C2678" s="185" t="s">
        <v>1305</v>
      </c>
      <c r="D2678" s="185" t="s">
        <v>2366</v>
      </c>
      <c r="E2678" s="164" t="s">
        <v>1307</v>
      </c>
      <c r="F2678" s="164"/>
      <c r="G2678" s="186" t="s">
        <v>77</v>
      </c>
      <c r="H2678" s="189">
        <v>1.05</v>
      </c>
      <c r="I2678" s="188">
        <v>53.77</v>
      </c>
      <c r="J2678" s="188">
        <v>56.45</v>
      </c>
    </row>
    <row r="2679" spans="1:10" x14ac:dyDescent="0.25">
      <c r="A2679" s="196"/>
      <c r="B2679" s="196"/>
      <c r="C2679" s="196"/>
      <c r="D2679" s="196"/>
      <c r="E2679" s="196" t="s">
        <v>1309</v>
      </c>
      <c r="F2679" s="197">
        <v>6.95</v>
      </c>
      <c r="G2679" s="196" t="s">
        <v>1310</v>
      </c>
      <c r="H2679" s="197">
        <v>7.93</v>
      </c>
      <c r="I2679" s="196" t="s">
        <v>1311</v>
      </c>
      <c r="J2679" s="197">
        <v>14.88</v>
      </c>
    </row>
    <row r="2680" spans="1:10" x14ac:dyDescent="0.25">
      <c r="A2680" s="196"/>
      <c r="B2680" s="196"/>
      <c r="C2680" s="196"/>
      <c r="D2680" s="196"/>
      <c r="E2680" s="196" t="s">
        <v>1312</v>
      </c>
      <c r="F2680" s="197">
        <v>15.62</v>
      </c>
      <c r="G2680" s="196"/>
      <c r="H2680" s="165" t="s">
        <v>1313</v>
      </c>
      <c r="I2680" s="165"/>
      <c r="J2680" s="197">
        <v>91.84</v>
      </c>
    </row>
    <row r="2681" spans="1:10" ht="14.4" thickBot="1" x14ac:dyDescent="0.3">
      <c r="A2681" s="191"/>
      <c r="B2681" s="191"/>
      <c r="C2681" s="191"/>
      <c r="D2681" s="191"/>
      <c r="E2681" s="191"/>
      <c r="F2681" s="191"/>
      <c r="G2681" s="191" t="s">
        <v>1314</v>
      </c>
      <c r="H2681" s="193" t="s">
        <v>2367</v>
      </c>
      <c r="I2681" s="191" t="s">
        <v>1316</v>
      </c>
      <c r="J2681" s="192">
        <v>2296</v>
      </c>
    </row>
    <row r="2682" spans="1:10" ht="14.4" thickTop="1" x14ac:dyDescent="0.25">
      <c r="A2682" s="179"/>
      <c r="B2682" s="179"/>
      <c r="C2682" s="179"/>
      <c r="D2682" s="179"/>
      <c r="E2682" s="179"/>
      <c r="F2682" s="179"/>
      <c r="G2682" s="179"/>
      <c r="H2682" s="179"/>
      <c r="I2682" s="179"/>
      <c r="J2682" s="179"/>
    </row>
    <row r="2683" spans="1:10" x14ac:dyDescent="0.25">
      <c r="A2683" s="168" t="s">
        <v>787</v>
      </c>
      <c r="B2683" s="170" t="s">
        <v>3</v>
      </c>
      <c r="C2683" s="168" t="s">
        <v>4</v>
      </c>
      <c r="D2683" s="168" t="s">
        <v>5</v>
      </c>
      <c r="E2683" s="161" t="s">
        <v>1291</v>
      </c>
      <c r="F2683" s="161"/>
      <c r="G2683" s="169" t="s">
        <v>6</v>
      </c>
      <c r="H2683" s="170" t="s">
        <v>7</v>
      </c>
      <c r="I2683" s="170" t="s">
        <v>8</v>
      </c>
      <c r="J2683" s="170" t="s">
        <v>10</v>
      </c>
    </row>
    <row r="2684" spans="1:10" ht="26.4" x14ac:dyDescent="0.25">
      <c r="A2684" s="174" t="s">
        <v>1292</v>
      </c>
      <c r="B2684" s="176" t="s">
        <v>788</v>
      </c>
      <c r="C2684" s="174" t="s">
        <v>20</v>
      </c>
      <c r="D2684" s="174" t="s">
        <v>789</v>
      </c>
      <c r="E2684" s="162" t="s">
        <v>1293</v>
      </c>
      <c r="F2684" s="162"/>
      <c r="G2684" s="175" t="s">
        <v>38</v>
      </c>
      <c r="H2684" s="178">
        <v>1</v>
      </c>
      <c r="I2684" s="177">
        <v>334.59</v>
      </c>
      <c r="J2684" s="177">
        <v>334.59</v>
      </c>
    </row>
    <row r="2685" spans="1:10" ht="26.4" x14ac:dyDescent="0.25">
      <c r="A2685" s="180" t="s">
        <v>1294</v>
      </c>
      <c r="B2685" s="182" t="s">
        <v>1353</v>
      </c>
      <c r="C2685" s="180" t="s">
        <v>36</v>
      </c>
      <c r="D2685" s="180" t="s">
        <v>1354</v>
      </c>
      <c r="E2685" s="163" t="s">
        <v>1297</v>
      </c>
      <c r="F2685" s="163"/>
      <c r="G2685" s="181" t="s">
        <v>1298</v>
      </c>
      <c r="H2685" s="184">
        <v>0.7</v>
      </c>
      <c r="I2685" s="183">
        <v>24.83</v>
      </c>
      <c r="J2685" s="183">
        <v>17.38</v>
      </c>
    </row>
    <row r="2686" spans="1:10" ht="26.4" x14ac:dyDescent="0.25">
      <c r="A2686" s="180" t="s">
        <v>1294</v>
      </c>
      <c r="B2686" s="182" t="s">
        <v>1355</v>
      </c>
      <c r="C2686" s="180" t="s">
        <v>36</v>
      </c>
      <c r="D2686" s="180" t="s">
        <v>1356</v>
      </c>
      <c r="E2686" s="163" t="s">
        <v>1297</v>
      </c>
      <c r="F2686" s="163"/>
      <c r="G2686" s="181" t="s">
        <v>1298</v>
      </c>
      <c r="H2686" s="184">
        <v>0.7</v>
      </c>
      <c r="I2686" s="183">
        <v>29.46</v>
      </c>
      <c r="J2686" s="183">
        <v>20.62</v>
      </c>
    </row>
    <row r="2687" spans="1:10" ht="26.4" x14ac:dyDescent="0.25">
      <c r="A2687" s="185" t="s">
        <v>1303</v>
      </c>
      <c r="B2687" s="187" t="s">
        <v>2248</v>
      </c>
      <c r="C2687" s="185" t="s">
        <v>36</v>
      </c>
      <c r="D2687" s="185" t="s">
        <v>2249</v>
      </c>
      <c r="E2687" s="164" t="s">
        <v>1307</v>
      </c>
      <c r="F2687" s="164"/>
      <c r="G2687" s="186" t="s">
        <v>38</v>
      </c>
      <c r="H2687" s="189">
        <v>8.7499999999999994E-2</v>
      </c>
      <c r="I2687" s="188">
        <v>27.15</v>
      </c>
      <c r="J2687" s="188">
        <v>2.37</v>
      </c>
    </row>
    <row r="2688" spans="1:10" ht="26.4" x14ac:dyDescent="0.25">
      <c r="A2688" s="185" t="s">
        <v>1303</v>
      </c>
      <c r="B2688" s="187" t="s">
        <v>2368</v>
      </c>
      <c r="C2688" s="185" t="s">
        <v>36</v>
      </c>
      <c r="D2688" s="185" t="s">
        <v>2369</v>
      </c>
      <c r="E2688" s="164" t="s">
        <v>1307</v>
      </c>
      <c r="F2688" s="164"/>
      <c r="G2688" s="186" t="s">
        <v>38</v>
      </c>
      <c r="H2688" s="189">
        <v>2</v>
      </c>
      <c r="I2688" s="188">
        <v>18.5</v>
      </c>
      <c r="J2688" s="188">
        <v>37</v>
      </c>
    </row>
    <row r="2689" spans="1:10" ht="26.4" x14ac:dyDescent="0.25">
      <c r="A2689" s="185" t="s">
        <v>1303</v>
      </c>
      <c r="B2689" s="187" t="s">
        <v>2370</v>
      </c>
      <c r="C2689" s="185" t="s">
        <v>36</v>
      </c>
      <c r="D2689" s="185" t="s">
        <v>2371</v>
      </c>
      <c r="E2689" s="164" t="s">
        <v>1307</v>
      </c>
      <c r="F2689" s="164"/>
      <c r="G2689" s="186" t="s">
        <v>38</v>
      </c>
      <c r="H2689" s="189">
        <v>1</v>
      </c>
      <c r="I2689" s="188">
        <v>257.22000000000003</v>
      </c>
      <c r="J2689" s="188">
        <v>257.22000000000003</v>
      </c>
    </row>
    <row r="2690" spans="1:10" x14ac:dyDescent="0.25">
      <c r="A2690" s="196"/>
      <c r="B2690" s="196"/>
      <c r="C2690" s="196"/>
      <c r="D2690" s="196"/>
      <c r="E2690" s="196" t="s">
        <v>1309</v>
      </c>
      <c r="F2690" s="197">
        <v>13.49</v>
      </c>
      <c r="G2690" s="196" t="s">
        <v>1310</v>
      </c>
      <c r="H2690" s="197">
        <v>15.37</v>
      </c>
      <c r="I2690" s="196" t="s">
        <v>1311</v>
      </c>
      <c r="J2690" s="197">
        <v>28.86</v>
      </c>
    </row>
    <row r="2691" spans="1:10" x14ac:dyDescent="0.25">
      <c r="A2691" s="196"/>
      <c r="B2691" s="196"/>
      <c r="C2691" s="196"/>
      <c r="D2691" s="196"/>
      <c r="E2691" s="196" t="s">
        <v>1312</v>
      </c>
      <c r="F2691" s="197">
        <v>68.59</v>
      </c>
      <c r="G2691" s="196"/>
      <c r="H2691" s="165" t="s">
        <v>1313</v>
      </c>
      <c r="I2691" s="165"/>
      <c r="J2691" s="197">
        <v>403.18</v>
      </c>
    </row>
    <row r="2692" spans="1:10" ht="14.4" thickBot="1" x14ac:dyDescent="0.3">
      <c r="A2692" s="191"/>
      <c r="B2692" s="191"/>
      <c r="C2692" s="191"/>
      <c r="D2692" s="191"/>
      <c r="E2692" s="191"/>
      <c r="F2692" s="191"/>
      <c r="G2692" s="191" t="s">
        <v>1314</v>
      </c>
      <c r="H2692" s="193" t="s">
        <v>1375</v>
      </c>
      <c r="I2692" s="191" t="s">
        <v>1316</v>
      </c>
      <c r="J2692" s="192">
        <v>403.18</v>
      </c>
    </row>
    <row r="2693" spans="1:10" ht="14.4" thickTop="1" x14ac:dyDescent="0.25">
      <c r="A2693" s="179"/>
      <c r="B2693" s="179"/>
      <c r="C2693" s="179"/>
      <c r="D2693" s="179"/>
      <c r="E2693" s="179"/>
      <c r="F2693" s="179"/>
      <c r="G2693" s="179"/>
      <c r="H2693" s="179"/>
      <c r="I2693" s="179"/>
      <c r="J2693" s="179"/>
    </row>
    <row r="2694" spans="1:10" x14ac:dyDescent="0.25">
      <c r="A2694" s="168" t="s">
        <v>790</v>
      </c>
      <c r="B2694" s="170" t="s">
        <v>3</v>
      </c>
      <c r="C2694" s="168" t="s">
        <v>4</v>
      </c>
      <c r="D2694" s="168" t="s">
        <v>5</v>
      </c>
      <c r="E2694" s="161" t="s">
        <v>1291</v>
      </c>
      <c r="F2694" s="161"/>
      <c r="G2694" s="169" t="s">
        <v>6</v>
      </c>
      <c r="H2694" s="170" t="s">
        <v>7</v>
      </c>
      <c r="I2694" s="170" t="s">
        <v>8</v>
      </c>
      <c r="J2694" s="170" t="s">
        <v>10</v>
      </c>
    </row>
    <row r="2695" spans="1:10" ht="39.6" x14ac:dyDescent="0.25">
      <c r="A2695" s="174" t="s">
        <v>1292</v>
      </c>
      <c r="B2695" s="176" t="s">
        <v>791</v>
      </c>
      <c r="C2695" s="174" t="s">
        <v>36</v>
      </c>
      <c r="D2695" s="174" t="s">
        <v>792</v>
      </c>
      <c r="E2695" s="162" t="s">
        <v>2372</v>
      </c>
      <c r="F2695" s="162"/>
      <c r="G2695" s="175" t="s">
        <v>77</v>
      </c>
      <c r="H2695" s="178">
        <v>1</v>
      </c>
      <c r="I2695" s="177">
        <v>125.63</v>
      </c>
      <c r="J2695" s="177">
        <v>125.63</v>
      </c>
    </row>
    <row r="2696" spans="1:10" ht="26.4" x14ac:dyDescent="0.25">
      <c r="A2696" s="180" t="s">
        <v>1294</v>
      </c>
      <c r="B2696" s="182" t="s">
        <v>2246</v>
      </c>
      <c r="C2696" s="180" t="s">
        <v>36</v>
      </c>
      <c r="D2696" s="180" t="s">
        <v>2247</v>
      </c>
      <c r="E2696" s="163" t="s">
        <v>1297</v>
      </c>
      <c r="F2696" s="163"/>
      <c r="G2696" s="181" t="s">
        <v>1298</v>
      </c>
      <c r="H2696" s="184">
        <v>0.10299999999999999</v>
      </c>
      <c r="I2696" s="183">
        <v>18.88</v>
      </c>
      <c r="J2696" s="183">
        <v>1.94</v>
      </c>
    </row>
    <row r="2697" spans="1:10" ht="26.4" x14ac:dyDescent="0.25">
      <c r="A2697" s="180" t="s">
        <v>1294</v>
      </c>
      <c r="B2697" s="182" t="s">
        <v>1301</v>
      </c>
      <c r="C2697" s="180" t="s">
        <v>36</v>
      </c>
      <c r="D2697" s="180" t="s">
        <v>1302</v>
      </c>
      <c r="E2697" s="163" t="s">
        <v>1297</v>
      </c>
      <c r="F2697" s="163"/>
      <c r="G2697" s="181" t="s">
        <v>1298</v>
      </c>
      <c r="H2697" s="184">
        <v>0.10299999999999999</v>
      </c>
      <c r="I2697" s="183">
        <v>24.25</v>
      </c>
      <c r="J2697" s="183">
        <v>2.4900000000000002</v>
      </c>
    </row>
    <row r="2698" spans="1:10" ht="26.4" x14ac:dyDescent="0.25">
      <c r="A2698" s="185" t="s">
        <v>1303</v>
      </c>
      <c r="B2698" s="187" t="s">
        <v>2248</v>
      </c>
      <c r="C2698" s="185" t="s">
        <v>36</v>
      </c>
      <c r="D2698" s="185" t="s">
        <v>2249</v>
      </c>
      <c r="E2698" s="164" t="s">
        <v>1307</v>
      </c>
      <c r="F2698" s="164"/>
      <c r="G2698" s="186" t="s">
        <v>38</v>
      </c>
      <c r="H2698" s="189">
        <v>1.67E-2</v>
      </c>
      <c r="I2698" s="188">
        <v>27.15</v>
      </c>
      <c r="J2698" s="188">
        <v>0.45</v>
      </c>
    </row>
    <row r="2699" spans="1:10" x14ac:dyDescent="0.25">
      <c r="A2699" s="185" t="s">
        <v>1303</v>
      </c>
      <c r="B2699" s="187" t="s">
        <v>2373</v>
      </c>
      <c r="C2699" s="185" t="s">
        <v>36</v>
      </c>
      <c r="D2699" s="185" t="s">
        <v>2374</v>
      </c>
      <c r="E2699" s="164" t="s">
        <v>1307</v>
      </c>
      <c r="F2699" s="164"/>
      <c r="G2699" s="186" t="s">
        <v>77</v>
      </c>
      <c r="H2699" s="189">
        <v>1.05</v>
      </c>
      <c r="I2699" s="188">
        <v>115</v>
      </c>
      <c r="J2699" s="188">
        <v>120.75</v>
      </c>
    </row>
    <row r="2700" spans="1:10" x14ac:dyDescent="0.25">
      <c r="A2700" s="196"/>
      <c r="B2700" s="196"/>
      <c r="C2700" s="196"/>
      <c r="D2700" s="196"/>
      <c r="E2700" s="196" t="s">
        <v>1309</v>
      </c>
      <c r="F2700" s="197">
        <v>1.45</v>
      </c>
      <c r="G2700" s="196" t="s">
        <v>1310</v>
      </c>
      <c r="H2700" s="197">
        <v>1.67</v>
      </c>
      <c r="I2700" s="196" t="s">
        <v>1311</v>
      </c>
      <c r="J2700" s="197">
        <v>3.12</v>
      </c>
    </row>
    <row r="2701" spans="1:10" x14ac:dyDescent="0.25">
      <c r="A2701" s="196"/>
      <c r="B2701" s="196"/>
      <c r="C2701" s="196"/>
      <c r="D2701" s="196"/>
      <c r="E2701" s="196" t="s">
        <v>1312</v>
      </c>
      <c r="F2701" s="197">
        <v>25.75</v>
      </c>
      <c r="G2701" s="196"/>
      <c r="H2701" s="165" t="s">
        <v>1313</v>
      </c>
      <c r="I2701" s="165"/>
      <c r="J2701" s="197">
        <v>151.38</v>
      </c>
    </row>
    <row r="2702" spans="1:10" ht="14.4" thickBot="1" x14ac:dyDescent="0.3">
      <c r="A2702" s="191"/>
      <c r="B2702" s="191"/>
      <c r="C2702" s="191"/>
      <c r="D2702" s="191"/>
      <c r="E2702" s="191"/>
      <c r="F2702" s="191"/>
      <c r="G2702" s="191" t="s">
        <v>1314</v>
      </c>
      <c r="H2702" s="193" t="s">
        <v>2375</v>
      </c>
      <c r="I2702" s="191" t="s">
        <v>1316</v>
      </c>
      <c r="J2702" s="192">
        <v>1740.87</v>
      </c>
    </row>
    <row r="2703" spans="1:10" ht="14.4" thickTop="1" x14ac:dyDescent="0.25">
      <c r="A2703" s="179"/>
      <c r="B2703" s="179"/>
      <c r="C2703" s="179"/>
      <c r="D2703" s="179"/>
      <c r="E2703" s="179"/>
      <c r="F2703" s="179"/>
      <c r="G2703" s="179"/>
      <c r="H2703" s="179"/>
      <c r="I2703" s="179"/>
      <c r="J2703" s="179"/>
    </row>
    <row r="2704" spans="1:10" x14ac:dyDescent="0.25">
      <c r="A2704" s="168" t="s">
        <v>793</v>
      </c>
      <c r="B2704" s="170" t="s">
        <v>3</v>
      </c>
      <c r="C2704" s="168" t="s">
        <v>4</v>
      </c>
      <c r="D2704" s="168" t="s">
        <v>5</v>
      </c>
      <c r="E2704" s="161" t="s">
        <v>1291</v>
      </c>
      <c r="F2704" s="161"/>
      <c r="G2704" s="169" t="s">
        <v>6</v>
      </c>
      <c r="H2704" s="170" t="s">
        <v>7</v>
      </c>
      <c r="I2704" s="170" t="s">
        <v>8</v>
      </c>
      <c r="J2704" s="170" t="s">
        <v>10</v>
      </c>
    </row>
    <row r="2705" spans="1:10" ht="26.4" x14ac:dyDescent="0.25">
      <c r="A2705" s="174" t="s">
        <v>1292</v>
      </c>
      <c r="B2705" s="176" t="s">
        <v>794</v>
      </c>
      <c r="C2705" s="174" t="s">
        <v>36</v>
      </c>
      <c r="D2705" s="174" t="s">
        <v>795</v>
      </c>
      <c r="E2705" s="162" t="s">
        <v>2109</v>
      </c>
      <c r="F2705" s="162"/>
      <c r="G2705" s="175" t="s">
        <v>38</v>
      </c>
      <c r="H2705" s="178">
        <v>1</v>
      </c>
      <c r="I2705" s="177">
        <v>11</v>
      </c>
      <c r="J2705" s="177">
        <v>11</v>
      </c>
    </row>
    <row r="2706" spans="1:10" ht="26.4" x14ac:dyDescent="0.25">
      <c r="A2706" s="180" t="s">
        <v>1294</v>
      </c>
      <c r="B2706" s="182" t="s">
        <v>1355</v>
      </c>
      <c r="C2706" s="180" t="s">
        <v>36</v>
      </c>
      <c r="D2706" s="180" t="s">
        <v>1356</v>
      </c>
      <c r="E2706" s="163" t="s">
        <v>1297</v>
      </c>
      <c r="F2706" s="163"/>
      <c r="G2706" s="181" t="s">
        <v>1298</v>
      </c>
      <c r="H2706" s="184">
        <v>0.152</v>
      </c>
      <c r="I2706" s="183">
        <v>29.46</v>
      </c>
      <c r="J2706" s="183">
        <v>4.47</v>
      </c>
    </row>
    <row r="2707" spans="1:10" ht="26.4" x14ac:dyDescent="0.25">
      <c r="A2707" s="180" t="s">
        <v>1294</v>
      </c>
      <c r="B2707" s="182" t="s">
        <v>1353</v>
      </c>
      <c r="C2707" s="180" t="s">
        <v>36</v>
      </c>
      <c r="D2707" s="180" t="s">
        <v>1354</v>
      </c>
      <c r="E2707" s="163" t="s">
        <v>1297</v>
      </c>
      <c r="F2707" s="163"/>
      <c r="G2707" s="181" t="s">
        <v>1298</v>
      </c>
      <c r="H2707" s="184">
        <v>0.152</v>
      </c>
      <c r="I2707" s="183">
        <v>24.83</v>
      </c>
      <c r="J2707" s="183">
        <v>3.77</v>
      </c>
    </row>
    <row r="2708" spans="1:10" ht="26.4" x14ac:dyDescent="0.25">
      <c r="A2708" s="185" t="s">
        <v>1303</v>
      </c>
      <c r="B2708" s="187" t="s">
        <v>2376</v>
      </c>
      <c r="C2708" s="185" t="s">
        <v>36</v>
      </c>
      <c r="D2708" s="185" t="s">
        <v>2377</v>
      </c>
      <c r="E2708" s="164" t="s">
        <v>1307</v>
      </c>
      <c r="F2708" s="164"/>
      <c r="G2708" s="186" t="s">
        <v>38</v>
      </c>
      <c r="H2708" s="189">
        <v>1</v>
      </c>
      <c r="I2708" s="188">
        <v>1.65</v>
      </c>
      <c r="J2708" s="188">
        <v>1.65</v>
      </c>
    </row>
    <row r="2709" spans="1:10" x14ac:dyDescent="0.25">
      <c r="A2709" s="185" t="s">
        <v>1303</v>
      </c>
      <c r="B2709" s="187" t="s">
        <v>2105</v>
      </c>
      <c r="C2709" s="185" t="s">
        <v>36</v>
      </c>
      <c r="D2709" s="185" t="s">
        <v>2106</v>
      </c>
      <c r="E2709" s="164" t="s">
        <v>1307</v>
      </c>
      <c r="F2709" s="164"/>
      <c r="G2709" s="186" t="s">
        <v>38</v>
      </c>
      <c r="H2709" s="189">
        <v>7.1000000000000004E-3</v>
      </c>
      <c r="I2709" s="188">
        <v>65.78</v>
      </c>
      <c r="J2709" s="188">
        <v>0.46</v>
      </c>
    </row>
    <row r="2710" spans="1:10" x14ac:dyDescent="0.25">
      <c r="A2710" s="185" t="s">
        <v>1303</v>
      </c>
      <c r="B2710" s="187" t="s">
        <v>2103</v>
      </c>
      <c r="C2710" s="185" t="s">
        <v>36</v>
      </c>
      <c r="D2710" s="185" t="s">
        <v>2104</v>
      </c>
      <c r="E2710" s="164" t="s">
        <v>1307</v>
      </c>
      <c r="F2710" s="164"/>
      <c r="G2710" s="186" t="s">
        <v>38</v>
      </c>
      <c r="H2710" s="189">
        <v>3.3799999999999997E-2</v>
      </c>
      <c r="I2710" s="188">
        <v>2.06</v>
      </c>
      <c r="J2710" s="188">
        <v>0.06</v>
      </c>
    </row>
    <row r="2711" spans="1:10" ht="26.4" x14ac:dyDescent="0.25">
      <c r="A2711" s="185" t="s">
        <v>1303</v>
      </c>
      <c r="B2711" s="187" t="s">
        <v>2099</v>
      </c>
      <c r="C2711" s="185" t="s">
        <v>36</v>
      </c>
      <c r="D2711" s="185" t="s">
        <v>2100</v>
      </c>
      <c r="E2711" s="164" t="s">
        <v>1307</v>
      </c>
      <c r="F2711" s="164"/>
      <c r="G2711" s="186" t="s">
        <v>38</v>
      </c>
      <c r="H2711" s="189">
        <v>8.0000000000000002E-3</v>
      </c>
      <c r="I2711" s="188">
        <v>74.53</v>
      </c>
      <c r="J2711" s="188">
        <v>0.59</v>
      </c>
    </row>
    <row r="2712" spans="1:10" x14ac:dyDescent="0.25">
      <c r="A2712" s="196"/>
      <c r="B2712" s="196"/>
      <c r="C2712" s="196"/>
      <c r="D2712" s="196"/>
      <c r="E2712" s="196" t="s">
        <v>1309</v>
      </c>
      <c r="F2712" s="197">
        <v>2.92</v>
      </c>
      <c r="G2712" s="196" t="s">
        <v>1310</v>
      </c>
      <c r="H2712" s="197">
        <v>3.34</v>
      </c>
      <c r="I2712" s="196" t="s">
        <v>1311</v>
      </c>
      <c r="J2712" s="197">
        <v>6.26</v>
      </c>
    </row>
    <row r="2713" spans="1:10" x14ac:dyDescent="0.25">
      <c r="A2713" s="196"/>
      <c r="B2713" s="196"/>
      <c r="C2713" s="196"/>
      <c r="D2713" s="196"/>
      <c r="E2713" s="196" t="s">
        <v>1312</v>
      </c>
      <c r="F2713" s="197">
        <v>2.25</v>
      </c>
      <c r="G2713" s="196"/>
      <c r="H2713" s="165" t="s">
        <v>1313</v>
      </c>
      <c r="I2713" s="165"/>
      <c r="J2713" s="197">
        <v>13.25</v>
      </c>
    </row>
    <row r="2714" spans="1:10" ht="14.4" thickBot="1" x14ac:dyDescent="0.3">
      <c r="A2714" s="191"/>
      <c r="B2714" s="191"/>
      <c r="C2714" s="191"/>
      <c r="D2714" s="191"/>
      <c r="E2714" s="191"/>
      <c r="F2714" s="191"/>
      <c r="G2714" s="191" t="s">
        <v>1314</v>
      </c>
      <c r="H2714" s="193" t="s">
        <v>1832</v>
      </c>
      <c r="I2714" s="191" t="s">
        <v>1316</v>
      </c>
      <c r="J2714" s="192">
        <v>26.5</v>
      </c>
    </row>
    <row r="2715" spans="1:10" ht="14.4" thickTop="1" x14ac:dyDescent="0.25">
      <c r="A2715" s="179"/>
      <c r="B2715" s="179"/>
      <c r="C2715" s="179"/>
      <c r="D2715" s="179"/>
      <c r="E2715" s="179"/>
      <c r="F2715" s="179"/>
      <c r="G2715" s="179"/>
      <c r="H2715" s="179"/>
      <c r="I2715" s="179"/>
      <c r="J2715" s="179"/>
    </row>
    <row r="2716" spans="1:10" x14ac:dyDescent="0.25">
      <c r="A2716" s="168" t="s">
        <v>796</v>
      </c>
      <c r="B2716" s="170" t="s">
        <v>3</v>
      </c>
      <c r="C2716" s="168" t="s">
        <v>4</v>
      </c>
      <c r="D2716" s="168" t="s">
        <v>5</v>
      </c>
      <c r="E2716" s="161" t="s">
        <v>1291</v>
      </c>
      <c r="F2716" s="161"/>
      <c r="G2716" s="169" t="s">
        <v>6</v>
      </c>
      <c r="H2716" s="170" t="s">
        <v>7</v>
      </c>
      <c r="I2716" s="170" t="s">
        <v>8</v>
      </c>
      <c r="J2716" s="170" t="s">
        <v>10</v>
      </c>
    </row>
    <row r="2717" spans="1:10" ht="26.4" x14ac:dyDescent="0.25">
      <c r="A2717" s="174" t="s">
        <v>1292</v>
      </c>
      <c r="B2717" s="176" t="s">
        <v>760</v>
      </c>
      <c r="C2717" s="174" t="s">
        <v>36</v>
      </c>
      <c r="D2717" s="174" t="s">
        <v>761</v>
      </c>
      <c r="E2717" s="162" t="s">
        <v>2109</v>
      </c>
      <c r="F2717" s="162"/>
      <c r="G2717" s="175" t="s">
        <v>38</v>
      </c>
      <c r="H2717" s="178">
        <v>1</v>
      </c>
      <c r="I2717" s="177">
        <v>9.2799999999999994</v>
      </c>
      <c r="J2717" s="177">
        <v>9.2799999999999994</v>
      </c>
    </row>
    <row r="2718" spans="1:10" ht="26.4" x14ac:dyDescent="0.25">
      <c r="A2718" s="180" t="s">
        <v>1294</v>
      </c>
      <c r="B2718" s="182" t="s">
        <v>1355</v>
      </c>
      <c r="C2718" s="180" t="s">
        <v>36</v>
      </c>
      <c r="D2718" s="180" t="s">
        <v>1356</v>
      </c>
      <c r="E2718" s="163" t="s">
        <v>1297</v>
      </c>
      <c r="F2718" s="163"/>
      <c r="G2718" s="181" t="s">
        <v>1298</v>
      </c>
      <c r="H2718" s="184">
        <v>0.13589999999999999</v>
      </c>
      <c r="I2718" s="183">
        <v>29.46</v>
      </c>
      <c r="J2718" s="183">
        <v>4</v>
      </c>
    </row>
    <row r="2719" spans="1:10" ht="26.4" x14ac:dyDescent="0.25">
      <c r="A2719" s="180" t="s">
        <v>1294</v>
      </c>
      <c r="B2719" s="182" t="s">
        <v>1353</v>
      </c>
      <c r="C2719" s="180" t="s">
        <v>36</v>
      </c>
      <c r="D2719" s="180" t="s">
        <v>1354</v>
      </c>
      <c r="E2719" s="163" t="s">
        <v>1297</v>
      </c>
      <c r="F2719" s="163"/>
      <c r="G2719" s="181" t="s">
        <v>1298</v>
      </c>
      <c r="H2719" s="184">
        <v>0.13589999999999999</v>
      </c>
      <c r="I2719" s="183">
        <v>24.83</v>
      </c>
      <c r="J2719" s="183">
        <v>3.37</v>
      </c>
    </row>
    <row r="2720" spans="1:10" x14ac:dyDescent="0.25">
      <c r="A2720" s="185" t="s">
        <v>1303</v>
      </c>
      <c r="B2720" s="187" t="s">
        <v>2105</v>
      </c>
      <c r="C2720" s="185" t="s">
        <v>36</v>
      </c>
      <c r="D2720" s="185" t="s">
        <v>2106</v>
      </c>
      <c r="E2720" s="164" t="s">
        <v>1307</v>
      </c>
      <c r="F2720" s="164"/>
      <c r="G2720" s="186" t="s">
        <v>38</v>
      </c>
      <c r="H2720" s="189">
        <v>7.1000000000000004E-3</v>
      </c>
      <c r="I2720" s="188">
        <v>65.78</v>
      </c>
      <c r="J2720" s="188">
        <v>0.46</v>
      </c>
    </row>
    <row r="2721" spans="1:10" x14ac:dyDescent="0.25">
      <c r="A2721" s="185" t="s">
        <v>1303</v>
      </c>
      <c r="B2721" s="187" t="s">
        <v>2103</v>
      </c>
      <c r="C2721" s="185" t="s">
        <v>36</v>
      </c>
      <c r="D2721" s="185" t="s">
        <v>2104</v>
      </c>
      <c r="E2721" s="164" t="s">
        <v>1307</v>
      </c>
      <c r="F2721" s="164"/>
      <c r="G2721" s="186" t="s">
        <v>38</v>
      </c>
      <c r="H2721" s="189">
        <v>3.0200000000000001E-2</v>
      </c>
      <c r="I2721" s="188">
        <v>2.06</v>
      </c>
      <c r="J2721" s="188">
        <v>0.06</v>
      </c>
    </row>
    <row r="2722" spans="1:10" ht="26.4" x14ac:dyDescent="0.25">
      <c r="A2722" s="185" t="s">
        <v>1303</v>
      </c>
      <c r="B2722" s="187" t="s">
        <v>2334</v>
      </c>
      <c r="C2722" s="185" t="s">
        <v>36</v>
      </c>
      <c r="D2722" s="185" t="s">
        <v>2335</v>
      </c>
      <c r="E2722" s="164" t="s">
        <v>1307</v>
      </c>
      <c r="F2722" s="164"/>
      <c r="G2722" s="186" t="s">
        <v>38</v>
      </c>
      <c r="H2722" s="189">
        <v>1</v>
      </c>
      <c r="I2722" s="188">
        <v>0.8</v>
      </c>
      <c r="J2722" s="188">
        <v>0.8</v>
      </c>
    </row>
    <row r="2723" spans="1:10" ht="26.4" x14ac:dyDescent="0.25">
      <c r="A2723" s="185" t="s">
        <v>1303</v>
      </c>
      <c r="B2723" s="187" t="s">
        <v>2099</v>
      </c>
      <c r="C2723" s="185" t="s">
        <v>36</v>
      </c>
      <c r="D2723" s="185" t="s">
        <v>2100</v>
      </c>
      <c r="E2723" s="164" t="s">
        <v>1307</v>
      </c>
      <c r="F2723" s="164"/>
      <c r="G2723" s="186" t="s">
        <v>38</v>
      </c>
      <c r="H2723" s="189">
        <v>8.0000000000000002E-3</v>
      </c>
      <c r="I2723" s="188">
        <v>74.53</v>
      </c>
      <c r="J2723" s="188">
        <v>0.59</v>
      </c>
    </row>
    <row r="2724" spans="1:10" x14ac:dyDescent="0.25">
      <c r="A2724" s="196"/>
      <c r="B2724" s="196"/>
      <c r="C2724" s="196"/>
      <c r="D2724" s="196"/>
      <c r="E2724" s="196" t="s">
        <v>1309</v>
      </c>
      <c r="F2724" s="197">
        <v>2.61</v>
      </c>
      <c r="G2724" s="196" t="s">
        <v>1310</v>
      </c>
      <c r="H2724" s="197">
        <v>2.98</v>
      </c>
      <c r="I2724" s="196" t="s">
        <v>1311</v>
      </c>
      <c r="J2724" s="197">
        <v>5.59</v>
      </c>
    </row>
    <row r="2725" spans="1:10" x14ac:dyDescent="0.25">
      <c r="A2725" s="196"/>
      <c r="B2725" s="196"/>
      <c r="C2725" s="196"/>
      <c r="D2725" s="196"/>
      <c r="E2725" s="196" t="s">
        <v>1312</v>
      </c>
      <c r="F2725" s="197">
        <v>1.9</v>
      </c>
      <c r="G2725" s="196"/>
      <c r="H2725" s="165" t="s">
        <v>1313</v>
      </c>
      <c r="I2725" s="165"/>
      <c r="J2725" s="197">
        <v>11.18</v>
      </c>
    </row>
    <row r="2726" spans="1:10" ht="14.4" thickBot="1" x14ac:dyDescent="0.3">
      <c r="A2726" s="191"/>
      <c r="B2726" s="191"/>
      <c r="C2726" s="191"/>
      <c r="D2726" s="191"/>
      <c r="E2726" s="191"/>
      <c r="F2726" s="191"/>
      <c r="G2726" s="191" t="s">
        <v>1314</v>
      </c>
      <c r="H2726" s="193" t="s">
        <v>2378</v>
      </c>
      <c r="I2726" s="191" t="s">
        <v>1316</v>
      </c>
      <c r="J2726" s="192">
        <v>122.98</v>
      </c>
    </row>
    <row r="2727" spans="1:10" ht="14.4" thickTop="1" x14ac:dyDescent="0.25">
      <c r="A2727" s="179"/>
      <c r="B2727" s="179"/>
      <c r="C2727" s="179"/>
      <c r="D2727" s="179"/>
      <c r="E2727" s="179"/>
      <c r="F2727" s="179"/>
      <c r="G2727" s="179"/>
      <c r="H2727" s="179"/>
      <c r="I2727" s="179"/>
      <c r="J2727" s="179"/>
    </row>
    <row r="2728" spans="1:10" x14ac:dyDescent="0.25">
      <c r="A2728" s="168" t="s">
        <v>797</v>
      </c>
      <c r="B2728" s="170" t="s">
        <v>3</v>
      </c>
      <c r="C2728" s="168" t="s">
        <v>4</v>
      </c>
      <c r="D2728" s="168" t="s">
        <v>5</v>
      </c>
      <c r="E2728" s="161" t="s">
        <v>1291</v>
      </c>
      <c r="F2728" s="161"/>
      <c r="G2728" s="169" t="s">
        <v>6</v>
      </c>
      <c r="H2728" s="170" t="s">
        <v>7</v>
      </c>
      <c r="I2728" s="170" t="s">
        <v>8</v>
      </c>
      <c r="J2728" s="170" t="s">
        <v>10</v>
      </c>
    </row>
    <row r="2729" spans="1:10" ht="26.4" x14ac:dyDescent="0.25">
      <c r="A2729" s="174" t="s">
        <v>1292</v>
      </c>
      <c r="B2729" s="176" t="s">
        <v>611</v>
      </c>
      <c r="C2729" s="174" t="s">
        <v>36</v>
      </c>
      <c r="D2729" s="174" t="s">
        <v>612</v>
      </c>
      <c r="E2729" s="162" t="s">
        <v>2109</v>
      </c>
      <c r="F2729" s="162"/>
      <c r="G2729" s="175" t="s">
        <v>77</v>
      </c>
      <c r="H2729" s="178">
        <v>1</v>
      </c>
      <c r="I2729" s="177">
        <v>25.6</v>
      </c>
      <c r="J2729" s="177">
        <v>25.6</v>
      </c>
    </row>
    <row r="2730" spans="1:10" ht="26.4" x14ac:dyDescent="0.25">
      <c r="A2730" s="180" t="s">
        <v>1294</v>
      </c>
      <c r="B2730" s="182" t="s">
        <v>1355</v>
      </c>
      <c r="C2730" s="180" t="s">
        <v>36</v>
      </c>
      <c r="D2730" s="180" t="s">
        <v>1356</v>
      </c>
      <c r="E2730" s="163" t="s">
        <v>1297</v>
      </c>
      <c r="F2730" s="163"/>
      <c r="G2730" s="181" t="s">
        <v>1298</v>
      </c>
      <c r="H2730" s="184">
        <v>0.38</v>
      </c>
      <c r="I2730" s="183">
        <v>29.46</v>
      </c>
      <c r="J2730" s="183">
        <v>11.19</v>
      </c>
    </row>
    <row r="2731" spans="1:10" ht="26.4" x14ac:dyDescent="0.25">
      <c r="A2731" s="180" t="s">
        <v>1294</v>
      </c>
      <c r="B2731" s="182" t="s">
        <v>1353</v>
      </c>
      <c r="C2731" s="180" t="s">
        <v>36</v>
      </c>
      <c r="D2731" s="180" t="s">
        <v>1354</v>
      </c>
      <c r="E2731" s="163" t="s">
        <v>1297</v>
      </c>
      <c r="F2731" s="163"/>
      <c r="G2731" s="181" t="s">
        <v>1298</v>
      </c>
      <c r="H2731" s="184">
        <v>0.38</v>
      </c>
      <c r="I2731" s="183">
        <v>24.83</v>
      </c>
      <c r="J2731" s="183">
        <v>9.43</v>
      </c>
    </row>
    <row r="2732" spans="1:10" x14ac:dyDescent="0.25">
      <c r="A2732" s="185" t="s">
        <v>1303</v>
      </c>
      <c r="B2732" s="187" t="s">
        <v>2155</v>
      </c>
      <c r="C2732" s="185" t="s">
        <v>36</v>
      </c>
      <c r="D2732" s="185" t="s">
        <v>2156</v>
      </c>
      <c r="E2732" s="164" t="s">
        <v>1307</v>
      </c>
      <c r="F2732" s="164"/>
      <c r="G2732" s="186" t="s">
        <v>77</v>
      </c>
      <c r="H2732" s="189">
        <v>1.0492999999999999</v>
      </c>
      <c r="I2732" s="188">
        <v>4.58</v>
      </c>
      <c r="J2732" s="188">
        <v>4.8</v>
      </c>
    </row>
    <row r="2733" spans="1:10" x14ac:dyDescent="0.25">
      <c r="A2733" s="185" t="s">
        <v>1303</v>
      </c>
      <c r="B2733" s="187" t="s">
        <v>2103</v>
      </c>
      <c r="C2733" s="185" t="s">
        <v>36</v>
      </c>
      <c r="D2733" s="185" t="s">
        <v>2104</v>
      </c>
      <c r="E2733" s="164" t="s">
        <v>1307</v>
      </c>
      <c r="F2733" s="164"/>
      <c r="G2733" s="186" t="s">
        <v>38</v>
      </c>
      <c r="H2733" s="189">
        <v>8.8599999999999998E-2</v>
      </c>
      <c r="I2733" s="188">
        <v>2.06</v>
      </c>
      <c r="J2733" s="188">
        <v>0.18</v>
      </c>
    </row>
    <row r="2734" spans="1:10" x14ac:dyDescent="0.25">
      <c r="A2734" s="196"/>
      <c r="B2734" s="196"/>
      <c r="C2734" s="196"/>
      <c r="D2734" s="196"/>
      <c r="E2734" s="196" t="s">
        <v>1309</v>
      </c>
      <c r="F2734" s="197">
        <v>7.32</v>
      </c>
      <c r="G2734" s="196" t="s">
        <v>1310</v>
      </c>
      <c r="H2734" s="197">
        <v>8.34</v>
      </c>
      <c r="I2734" s="196" t="s">
        <v>1311</v>
      </c>
      <c r="J2734" s="197">
        <v>15.66</v>
      </c>
    </row>
    <row r="2735" spans="1:10" x14ac:dyDescent="0.25">
      <c r="A2735" s="196"/>
      <c r="B2735" s="196"/>
      <c r="C2735" s="196"/>
      <c r="D2735" s="196"/>
      <c r="E2735" s="196" t="s">
        <v>1312</v>
      </c>
      <c r="F2735" s="197">
        <v>5.24</v>
      </c>
      <c r="G2735" s="196"/>
      <c r="H2735" s="165" t="s">
        <v>1313</v>
      </c>
      <c r="I2735" s="165"/>
      <c r="J2735" s="197">
        <v>30.84</v>
      </c>
    </row>
    <row r="2736" spans="1:10" ht="14.4" thickBot="1" x14ac:dyDescent="0.3">
      <c r="A2736" s="191"/>
      <c r="B2736" s="191"/>
      <c r="C2736" s="191"/>
      <c r="D2736" s="191"/>
      <c r="E2736" s="191"/>
      <c r="F2736" s="191"/>
      <c r="G2736" s="191" t="s">
        <v>1314</v>
      </c>
      <c r="H2736" s="193" t="s">
        <v>2379</v>
      </c>
      <c r="I2736" s="191" t="s">
        <v>1316</v>
      </c>
      <c r="J2736" s="192">
        <v>3540.43</v>
      </c>
    </row>
    <row r="2737" spans="1:10" ht="14.4" thickTop="1" x14ac:dyDescent="0.25">
      <c r="A2737" s="179"/>
      <c r="B2737" s="179"/>
      <c r="C2737" s="179"/>
      <c r="D2737" s="179"/>
      <c r="E2737" s="179"/>
      <c r="F2737" s="179"/>
      <c r="G2737" s="179"/>
      <c r="H2737" s="179"/>
      <c r="I2737" s="179"/>
      <c r="J2737" s="179"/>
    </row>
    <row r="2738" spans="1:10" x14ac:dyDescent="0.25">
      <c r="A2738" s="168" t="s">
        <v>798</v>
      </c>
      <c r="B2738" s="170" t="s">
        <v>3</v>
      </c>
      <c r="C2738" s="168" t="s">
        <v>4</v>
      </c>
      <c r="D2738" s="168" t="s">
        <v>5</v>
      </c>
      <c r="E2738" s="161" t="s">
        <v>1291</v>
      </c>
      <c r="F2738" s="161"/>
      <c r="G2738" s="169" t="s">
        <v>6</v>
      </c>
      <c r="H2738" s="170" t="s">
        <v>7</v>
      </c>
      <c r="I2738" s="170" t="s">
        <v>8</v>
      </c>
      <c r="J2738" s="170" t="s">
        <v>10</v>
      </c>
    </row>
    <row r="2739" spans="1:10" ht="26.4" x14ac:dyDescent="0.25">
      <c r="A2739" s="174" t="s">
        <v>1292</v>
      </c>
      <c r="B2739" s="176" t="s">
        <v>614</v>
      </c>
      <c r="C2739" s="174" t="s">
        <v>36</v>
      </c>
      <c r="D2739" s="174" t="s">
        <v>615</v>
      </c>
      <c r="E2739" s="162" t="s">
        <v>2158</v>
      </c>
      <c r="F2739" s="162"/>
      <c r="G2739" s="175" t="s">
        <v>38</v>
      </c>
      <c r="H2739" s="178">
        <v>1</v>
      </c>
      <c r="I2739" s="177">
        <v>10.91</v>
      </c>
      <c r="J2739" s="177">
        <v>10.91</v>
      </c>
    </row>
    <row r="2740" spans="1:10" ht="26.4" x14ac:dyDescent="0.25">
      <c r="A2740" s="180" t="s">
        <v>1294</v>
      </c>
      <c r="B2740" s="182" t="s">
        <v>1353</v>
      </c>
      <c r="C2740" s="180" t="s">
        <v>36</v>
      </c>
      <c r="D2740" s="180" t="s">
        <v>1354</v>
      </c>
      <c r="E2740" s="163" t="s">
        <v>1297</v>
      </c>
      <c r="F2740" s="163"/>
      <c r="G2740" s="181" t="s">
        <v>1298</v>
      </c>
      <c r="H2740" s="184">
        <v>0.1474</v>
      </c>
      <c r="I2740" s="183">
        <v>24.83</v>
      </c>
      <c r="J2740" s="183">
        <v>3.65</v>
      </c>
    </row>
    <row r="2741" spans="1:10" ht="26.4" x14ac:dyDescent="0.25">
      <c r="A2741" s="180" t="s">
        <v>1294</v>
      </c>
      <c r="B2741" s="182" t="s">
        <v>1355</v>
      </c>
      <c r="C2741" s="180" t="s">
        <v>36</v>
      </c>
      <c r="D2741" s="180" t="s">
        <v>1356</v>
      </c>
      <c r="E2741" s="163" t="s">
        <v>1297</v>
      </c>
      <c r="F2741" s="163"/>
      <c r="G2741" s="181" t="s">
        <v>1298</v>
      </c>
      <c r="H2741" s="184">
        <v>0.1474</v>
      </c>
      <c r="I2741" s="183">
        <v>29.46</v>
      </c>
      <c r="J2741" s="183">
        <v>4.34</v>
      </c>
    </row>
    <row r="2742" spans="1:10" ht="26.4" x14ac:dyDescent="0.25">
      <c r="A2742" s="185" t="s">
        <v>1303</v>
      </c>
      <c r="B2742" s="187" t="s">
        <v>2099</v>
      </c>
      <c r="C2742" s="185" t="s">
        <v>36</v>
      </c>
      <c r="D2742" s="185" t="s">
        <v>2100</v>
      </c>
      <c r="E2742" s="164" t="s">
        <v>1307</v>
      </c>
      <c r="F2742" s="164"/>
      <c r="G2742" s="186" t="s">
        <v>38</v>
      </c>
      <c r="H2742" s="189">
        <v>1.2E-2</v>
      </c>
      <c r="I2742" s="188">
        <v>74.53</v>
      </c>
      <c r="J2742" s="188">
        <v>0.89</v>
      </c>
    </row>
    <row r="2743" spans="1:10" ht="26.4" x14ac:dyDescent="0.25">
      <c r="A2743" s="185" t="s">
        <v>1303</v>
      </c>
      <c r="B2743" s="187" t="s">
        <v>2159</v>
      </c>
      <c r="C2743" s="185" t="s">
        <v>36</v>
      </c>
      <c r="D2743" s="185" t="s">
        <v>2160</v>
      </c>
      <c r="E2743" s="164" t="s">
        <v>1307</v>
      </c>
      <c r="F2743" s="164"/>
      <c r="G2743" s="186" t="s">
        <v>38</v>
      </c>
      <c r="H2743" s="189">
        <v>1</v>
      </c>
      <c r="I2743" s="188">
        <v>1.33</v>
      </c>
      <c r="J2743" s="188">
        <v>1.33</v>
      </c>
    </row>
    <row r="2744" spans="1:10" x14ac:dyDescent="0.25">
      <c r="A2744" s="185" t="s">
        <v>1303</v>
      </c>
      <c r="B2744" s="187" t="s">
        <v>2103</v>
      </c>
      <c r="C2744" s="185" t="s">
        <v>36</v>
      </c>
      <c r="D2744" s="185" t="s">
        <v>2104</v>
      </c>
      <c r="E2744" s="164" t="s">
        <v>1307</v>
      </c>
      <c r="F2744" s="164"/>
      <c r="G2744" s="186" t="s">
        <v>38</v>
      </c>
      <c r="H2744" s="189">
        <v>9.1999999999999998E-3</v>
      </c>
      <c r="I2744" s="188">
        <v>2.06</v>
      </c>
      <c r="J2744" s="188">
        <v>0.01</v>
      </c>
    </row>
    <row r="2745" spans="1:10" x14ac:dyDescent="0.25">
      <c r="A2745" s="185" t="s">
        <v>1303</v>
      </c>
      <c r="B2745" s="187" t="s">
        <v>2105</v>
      </c>
      <c r="C2745" s="185" t="s">
        <v>36</v>
      </c>
      <c r="D2745" s="185" t="s">
        <v>2106</v>
      </c>
      <c r="E2745" s="164" t="s">
        <v>1307</v>
      </c>
      <c r="F2745" s="164"/>
      <c r="G2745" s="186" t="s">
        <v>38</v>
      </c>
      <c r="H2745" s="189">
        <v>1.06E-2</v>
      </c>
      <c r="I2745" s="188">
        <v>65.78</v>
      </c>
      <c r="J2745" s="188">
        <v>0.69</v>
      </c>
    </row>
    <row r="2746" spans="1:10" x14ac:dyDescent="0.25">
      <c r="A2746" s="196"/>
      <c r="B2746" s="196"/>
      <c r="C2746" s="196"/>
      <c r="D2746" s="196"/>
      <c r="E2746" s="196" t="s">
        <v>1309</v>
      </c>
      <c r="F2746" s="197">
        <v>2.83</v>
      </c>
      <c r="G2746" s="196" t="s">
        <v>1310</v>
      </c>
      <c r="H2746" s="197">
        <v>3.23</v>
      </c>
      <c r="I2746" s="196" t="s">
        <v>1311</v>
      </c>
      <c r="J2746" s="197">
        <v>6.06</v>
      </c>
    </row>
    <row r="2747" spans="1:10" x14ac:dyDescent="0.25">
      <c r="A2747" s="196"/>
      <c r="B2747" s="196"/>
      <c r="C2747" s="196"/>
      <c r="D2747" s="196"/>
      <c r="E2747" s="196" t="s">
        <v>1312</v>
      </c>
      <c r="F2747" s="197">
        <v>2.23</v>
      </c>
      <c r="G2747" s="196"/>
      <c r="H2747" s="165" t="s">
        <v>1313</v>
      </c>
      <c r="I2747" s="165"/>
      <c r="J2747" s="197">
        <v>13.14</v>
      </c>
    </row>
    <row r="2748" spans="1:10" ht="14.4" thickBot="1" x14ac:dyDescent="0.3">
      <c r="A2748" s="191"/>
      <c r="B2748" s="191"/>
      <c r="C2748" s="191"/>
      <c r="D2748" s="191"/>
      <c r="E2748" s="191"/>
      <c r="F2748" s="191"/>
      <c r="G2748" s="191" t="s">
        <v>1314</v>
      </c>
      <c r="H2748" s="193" t="s">
        <v>2378</v>
      </c>
      <c r="I2748" s="191" t="s">
        <v>1316</v>
      </c>
      <c r="J2748" s="192">
        <v>144.54</v>
      </c>
    </row>
    <row r="2749" spans="1:10" ht="14.4" thickTop="1" x14ac:dyDescent="0.25">
      <c r="A2749" s="179"/>
      <c r="B2749" s="179"/>
      <c r="C2749" s="179"/>
      <c r="D2749" s="179"/>
      <c r="E2749" s="179"/>
      <c r="F2749" s="179"/>
      <c r="G2749" s="179"/>
      <c r="H2749" s="179"/>
      <c r="I2749" s="179"/>
      <c r="J2749" s="179"/>
    </row>
    <row r="2750" spans="1:10" x14ac:dyDescent="0.25">
      <c r="A2750" s="168" t="s">
        <v>799</v>
      </c>
      <c r="B2750" s="170" t="s">
        <v>3</v>
      </c>
      <c r="C2750" s="168" t="s">
        <v>4</v>
      </c>
      <c r="D2750" s="168" t="s">
        <v>5</v>
      </c>
      <c r="E2750" s="161" t="s">
        <v>1291</v>
      </c>
      <c r="F2750" s="161"/>
      <c r="G2750" s="169" t="s">
        <v>6</v>
      </c>
      <c r="H2750" s="170" t="s">
        <v>7</v>
      </c>
      <c r="I2750" s="170" t="s">
        <v>8</v>
      </c>
      <c r="J2750" s="170" t="s">
        <v>10</v>
      </c>
    </row>
    <row r="2751" spans="1:10" ht="39.6" x14ac:dyDescent="0.25">
      <c r="A2751" s="174" t="s">
        <v>1292</v>
      </c>
      <c r="B2751" s="176" t="s">
        <v>701</v>
      </c>
      <c r="C2751" s="174" t="s">
        <v>36</v>
      </c>
      <c r="D2751" s="174" t="s">
        <v>702</v>
      </c>
      <c r="E2751" s="162" t="s">
        <v>2254</v>
      </c>
      <c r="F2751" s="162"/>
      <c r="G2751" s="175" t="s">
        <v>38</v>
      </c>
      <c r="H2751" s="178">
        <v>1</v>
      </c>
      <c r="I2751" s="177">
        <v>16.05</v>
      </c>
      <c r="J2751" s="177">
        <v>16.05</v>
      </c>
    </row>
    <row r="2752" spans="1:10" ht="26.4" x14ac:dyDescent="0.25">
      <c r="A2752" s="180" t="s">
        <v>1294</v>
      </c>
      <c r="B2752" s="182" t="s">
        <v>1353</v>
      </c>
      <c r="C2752" s="180" t="s">
        <v>36</v>
      </c>
      <c r="D2752" s="180" t="s">
        <v>1354</v>
      </c>
      <c r="E2752" s="163" t="s">
        <v>1297</v>
      </c>
      <c r="F2752" s="163"/>
      <c r="G2752" s="181" t="s">
        <v>1298</v>
      </c>
      <c r="H2752" s="184">
        <v>0.13789999999999999</v>
      </c>
      <c r="I2752" s="183">
        <v>24.83</v>
      </c>
      <c r="J2752" s="183">
        <v>3.42</v>
      </c>
    </row>
    <row r="2753" spans="1:10" ht="26.4" x14ac:dyDescent="0.25">
      <c r="A2753" s="180" t="s">
        <v>1294</v>
      </c>
      <c r="B2753" s="182" t="s">
        <v>1355</v>
      </c>
      <c r="C2753" s="180" t="s">
        <v>36</v>
      </c>
      <c r="D2753" s="180" t="s">
        <v>1356</v>
      </c>
      <c r="E2753" s="163" t="s">
        <v>1297</v>
      </c>
      <c r="F2753" s="163"/>
      <c r="G2753" s="181" t="s">
        <v>1298</v>
      </c>
      <c r="H2753" s="184">
        <v>0.13789999999999999</v>
      </c>
      <c r="I2753" s="183">
        <v>29.46</v>
      </c>
      <c r="J2753" s="183">
        <v>4.0599999999999996</v>
      </c>
    </row>
    <row r="2754" spans="1:10" x14ac:dyDescent="0.25">
      <c r="A2754" s="185" t="s">
        <v>1303</v>
      </c>
      <c r="B2754" s="187" t="s">
        <v>2264</v>
      </c>
      <c r="C2754" s="185" t="s">
        <v>36</v>
      </c>
      <c r="D2754" s="185" t="s">
        <v>2265</v>
      </c>
      <c r="E2754" s="164" t="s">
        <v>1307</v>
      </c>
      <c r="F2754" s="164"/>
      <c r="G2754" s="186" t="s">
        <v>38</v>
      </c>
      <c r="H2754" s="189">
        <v>2</v>
      </c>
      <c r="I2754" s="188">
        <v>1.98</v>
      </c>
      <c r="J2754" s="188">
        <v>3.96</v>
      </c>
    </row>
    <row r="2755" spans="1:10" ht="26.4" x14ac:dyDescent="0.25">
      <c r="A2755" s="185" t="s">
        <v>1303</v>
      </c>
      <c r="B2755" s="187" t="s">
        <v>2266</v>
      </c>
      <c r="C2755" s="185" t="s">
        <v>36</v>
      </c>
      <c r="D2755" s="185" t="s">
        <v>2267</v>
      </c>
      <c r="E2755" s="164" t="s">
        <v>1307</v>
      </c>
      <c r="F2755" s="164"/>
      <c r="G2755" s="186" t="s">
        <v>38</v>
      </c>
      <c r="H2755" s="189">
        <v>1</v>
      </c>
      <c r="I2755" s="188">
        <v>3.26</v>
      </c>
      <c r="J2755" s="188">
        <v>3.26</v>
      </c>
    </row>
    <row r="2756" spans="1:10" ht="26.4" x14ac:dyDescent="0.25">
      <c r="A2756" s="185" t="s">
        <v>1303</v>
      </c>
      <c r="B2756" s="187" t="s">
        <v>2248</v>
      </c>
      <c r="C2756" s="185" t="s">
        <v>36</v>
      </c>
      <c r="D2756" s="185" t="s">
        <v>2249</v>
      </c>
      <c r="E2756" s="164" t="s">
        <v>1307</v>
      </c>
      <c r="F2756" s="164"/>
      <c r="G2756" s="186" t="s">
        <v>38</v>
      </c>
      <c r="H2756" s="189">
        <v>0.05</v>
      </c>
      <c r="I2756" s="188">
        <v>27.15</v>
      </c>
      <c r="J2756" s="188">
        <v>1.35</v>
      </c>
    </row>
    <row r="2757" spans="1:10" x14ac:dyDescent="0.25">
      <c r="A2757" s="196"/>
      <c r="B2757" s="196"/>
      <c r="C2757" s="196"/>
      <c r="D2757" s="196"/>
      <c r="E2757" s="196" t="s">
        <v>1309</v>
      </c>
      <c r="F2757" s="197">
        <v>2.65</v>
      </c>
      <c r="G2757" s="196" t="s">
        <v>1310</v>
      </c>
      <c r="H2757" s="197">
        <v>3.03</v>
      </c>
      <c r="I2757" s="196" t="s">
        <v>1311</v>
      </c>
      <c r="J2757" s="197">
        <v>5.68</v>
      </c>
    </row>
    <row r="2758" spans="1:10" x14ac:dyDescent="0.25">
      <c r="A2758" s="196"/>
      <c r="B2758" s="196"/>
      <c r="C2758" s="196"/>
      <c r="D2758" s="196"/>
      <c r="E2758" s="196" t="s">
        <v>1312</v>
      </c>
      <c r="F2758" s="197">
        <v>3.29</v>
      </c>
      <c r="G2758" s="196"/>
      <c r="H2758" s="165" t="s">
        <v>1313</v>
      </c>
      <c r="I2758" s="165"/>
      <c r="J2758" s="197">
        <v>19.34</v>
      </c>
    </row>
    <row r="2759" spans="1:10" ht="14.4" thickBot="1" x14ac:dyDescent="0.3">
      <c r="A2759" s="191"/>
      <c r="B2759" s="191"/>
      <c r="C2759" s="191"/>
      <c r="D2759" s="191"/>
      <c r="E2759" s="191"/>
      <c r="F2759" s="191"/>
      <c r="G2759" s="191" t="s">
        <v>1314</v>
      </c>
      <c r="H2759" s="193" t="s">
        <v>1375</v>
      </c>
      <c r="I2759" s="191" t="s">
        <v>1316</v>
      </c>
      <c r="J2759" s="192">
        <v>19.34</v>
      </c>
    </row>
    <row r="2760" spans="1:10" ht="14.4" thickTop="1" x14ac:dyDescent="0.25">
      <c r="A2760" s="179"/>
      <c r="B2760" s="179"/>
      <c r="C2760" s="179"/>
      <c r="D2760" s="179"/>
      <c r="E2760" s="179"/>
      <c r="F2760" s="179"/>
      <c r="G2760" s="179"/>
      <c r="H2760" s="179"/>
      <c r="I2760" s="179"/>
      <c r="J2760" s="179"/>
    </row>
    <row r="2761" spans="1:10" x14ac:dyDescent="0.25">
      <c r="A2761" s="168" t="s">
        <v>800</v>
      </c>
      <c r="B2761" s="170" t="s">
        <v>3</v>
      </c>
      <c r="C2761" s="168" t="s">
        <v>4</v>
      </c>
      <c r="D2761" s="168" t="s">
        <v>5</v>
      </c>
      <c r="E2761" s="161" t="s">
        <v>1291</v>
      </c>
      <c r="F2761" s="161"/>
      <c r="G2761" s="169" t="s">
        <v>6</v>
      </c>
      <c r="H2761" s="170" t="s">
        <v>7</v>
      </c>
      <c r="I2761" s="170" t="s">
        <v>8</v>
      </c>
      <c r="J2761" s="170" t="s">
        <v>10</v>
      </c>
    </row>
    <row r="2762" spans="1:10" ht="39.6" x14ac:dyDescent="0.25">
      <c r="A2762" s="174" t="s">
        <v>1292</v>
      </c>
      <c r="B2762" s="176" t="s">
        <v>707</v>
      </c>
      <c r="C2762" s="174" t="s">
        <v>36</v>
      </c>
      <c r="D2762" s="174" t="s">
        <v>708</v>
      </c>
      <c r="E2762" s="162" t="s">
        <v>2254</v>
      </c>
      <c r="F2762" s="162"/>
      <c r="G2762" s="175" t="s">
        <v>38</v>
      </c>
      <c r="H2762" s="178">
        <v>1</v>
      </c>
      <c r="I2762" s="177">
        <v>15.42</v>
      </c>
      <c r="J2762" s="177">
        <v>15.42</v>
      </c>
    </row>
    <row r="2763" spans="1:10" ht="26.4" x14ac:dyDescent="0.25">
      <c r="A2763" s="180" t="s">
        <v>1294</v>
      </c>
      <c r="B2763" s="182" t="s">
        <v>1355</v>
      </c>
      <c r="C2763" s="180" t="s">
        <v>36</v>
      </c>
      <c r="D2763" s="180" t="s">
        <v>1356</v>
      </c>
      <c r="E2763" s="163" t="s">
        <v>1297</v>
      </c>
      <c r="F2763" s="163"/>
      <c r="G2763" s="181" t="s">
        <v>1298</v>
      </c>
      <c r="H2763" s="184">
        <v>0.13789999999999999</v>
      </c>
      <c r="I2763" s="183">
        <v>29.46</v>
      </c>
      <c r="J2763" s="183">
        <v>4.0599999999999996</v>
      </c>
    </row>
    <row r="2764" spans="1:10" ht="26.4" x14ac:dyDescent="0.25">
      <c r="A2764" s="180" t="s">
        <v>1294</v>
      </c>
      <c r="B2764" s="182" t="s">
        <v>1353</v>
      </c>
      <c r="C2764" s="180" t="s">
        <v>36</v>
      </c>
      <c r="D2764" s="180" t="s">
        <v>1354</v>
      </c>
      <c r="E2764" s="163" t="s">
        <v>1297</v>
      </c>
      <c r="F2764" s="163"/>
      <c r="G2764" s="181" t="s">
        <v>1298</v>
      </c>
      <c r="H2764" s="184">
        <v>0.13789999999999999</v>
      </c>
      <c r="I2764" s="183">
        <v>24.83</v>
      </c>
      <c r="J2764" s="183">
        <v>3.42</v>
      </c>
    </row>
    <row r="2765" spans="1:10" ht="26.4" x14ac:dyDescent="0.25">
      <c r="A2765" s="185" t="s">
        <v>1303</v>
      </c>
      <c r="B2765" s="187" t="s">
        <v>2248</v>
      </c>
      <c r="C2765" s="185" t="s">
        <v>36</v>
      </c>
      <c r="D2765" s="185" t="s">
        <v>2249</v>
      </c>
      <c r="E2765" s="164" t="s">
        <v>1307</v>
      </c>
      <c r="F2765" s="164"/>
      <c r="G2765" s="186" t="s">
        <v>38</v>
      </c>
      <c r="H2765" s="189">
        <v>0.05</v>
      </c>
      <c r="I2765" s="188">
        <v>27.15</v>
      </c>
      <c r="J2765" s="188">
        <v>1.35</v>
      </c>
    </row>
    <row r="2766" spans="1:10" x14ac:dyDescent="0.25">
      <c r="A2766" s="185" t="s">
        <v>1303</v>
      </c>
      <c r="B2766" s="187" t="s">
        <v>2264</v>
      </c>
      <c r="C2766" s="185" t="s">
        <v>36</v>
      </c>
      <c r="D2766" s="185" t="s">
        <v>2265</v>
      </c>
      <c r="E2766" s="164" t="s">
        <v>1307</v>
      </c>
      <c r="F2766" s="164"/>
      <c r="G2766" s="186" t="s">
        <v>38</v>
      </c>
      <c r="H2766" s="189">
        <v>2</v>
      </c>
      <c r="I2766" s="188">
        <v>1.98</v>
      </c>
      <c r="J2766" s="188">
        <v>3.96</v>
      </c>
    </row>
    <row r="2767" spans="1:10" ht="26.4" x14ac:dyDescent="0.25">
      <c r="A2767" s="185" t="s">
        <v>1303</v>
      </c>
      <c r="B2767" s="187" t="s">
        <v>2272</v>
      </c>
      <c r="C2767" s="185" t="s">
        <v>36</v>
      </c>
      <c r="D2767" s="185" t="s">
        <v>2273</v>
      </c>
      <c r="E2767" s="164" t="s">
        <v>1307</v>
      </c>
      <c r="F2767" s="164"/>
      <c r="G2767" s="186" t="s">
        <v>38</v>
      </c>
      <c r="H2767" s="189">
        <v>1</v>
      </c>
      <c r="I2767" s="188">
        <v>2.63</v>
      </c>
      <c r="J2767" s="188">
        <v>2.63</v>
      </c>
    </row>
    <row r="2768" spans="1:10" x14ac:dyDescent="0.25">
      <c r="A2768" s="196"/>
      <c r="B2768" s="196"/>
      <c r="C2768" s="196"/>
      <c r="D2768" s="196"/>
      <c r="E2768" s="196" t="s">
        <v>1309</v>
      </c>
      <c r="F2768" s="197">
        <v>2.65</v>
      </c>
      <c r="G2768" s="196" t="s">
        <v>1310</v>
      </c>
      <c r="H2768" s="197">
        <v>3.03</v>
      </c>
      <c r="I2768" s="196" t="s">
        <v>1311</v>
      </c>
      <c r="J2768" s="197">
        <v>5.68</v>
      </c>
    </row>
    <row r="2769" spans="1:10" x14ac:dyDescent="0.25">
      <c r="A2769" s="196"/>
      <c r="B2769" s="196"/>
      <c r="C2769" s="196"/>
      <c r="D2769" s="196"/>
      <c r="E2769" s="196" t="s">
        <v>1312</v>
      </c>
      <c r="F2769" s="197">
        <v>3.16</v>
      </c>
      <c r="G2769" s="196"/>
      <c r="H2769" s="165" t="s">
        <v>1313</v>
      </c>
      <c r="I2769" s="165"/>
      <c r="J2769" s="197">
        <v>18.579999999999998</v>
      </c>
    </row>
    <row r="2770" spans="1:10" ht="14.4" thickBot="1" x14ac:dyDescent="0.3">
      <c r="A2770" s="191"/>
      <c r="B2770" s="191"/>
      <c r="C2770" s="191"/>
      <c r="D2770" s="191"/>
      <c r="E2770" s="191"/>
      <c r="F2770" s="191"/>
      <c r="G2770" s="191" t="s">
        <v>1314</v>
      </c>
      <c r="H2770" s="193" t="s">
        <v>2261</v>
      </c>
      <c r="I2770" s="191" t="s">
        <v>1316</v>
      </c>
      <c r="J2770" s="192">
        <v>1096.22</v>
      </c>
    </row>
    <row r="2771" spans="1:10" ht="14.4" thickTop="1" x14ac:dyDescent="0.25">
      <c r="A2771" s="179"/>
      <c r="B2771" s="179"/>
      <c r="C2771" s="179"/>
      <c r="D2771" s="179"/>
      <c r="E2771" s="179"/>
      <c r="F2771" s="179"/>
      <c r="G2771" s="179"/>
      <c r="H2771" s="179"/>
      <c r="I2771" s="179"/>
      <c r="J2771" s="179"/>
    </row>
    <row r="2772" spans="1:10" x14ac:dyDescent="0.25">
      <c r="A2772" s="168" t="s">
        <v>801</v>
      </c>
      <c r="B2772" s="170" t="s">
        <v>3</v>
      </c>
      <c r="C2772" s="168" t="s">
        <v>4</v>
      </c>
      <c r="D2772" s="168" t="s">
        <v>5</v>
      </c>
      <c r="E2772" s="161" t="s">
        <v>1291</v>
      </c>
      <c r="F2772" s="161"/>
      <c r="G2772" s="169" t="s">
        <v>6</v>
      </c>
      <c r="H2772" s="170" t="s">
        <v>7</v>
      </c>
      <c r="I2772" s="170" t="s">
        <v>8</v>
      </c>
      <c r="J2772" s="170" t="s">
        <v>10</v>
      </c>
    </row>
    <row r="2773" spans="1:10" ht="26.4" x14ac:dyDescent="0.25">
      <c r="A2773" s="174" t="s">
        <v>1292</v>
      </c>
      <c r="B2773" s="176" t="s">
        <v>749</v>
      </c>
      <c r="C2773" s="174" t="s">
        <v>20</v>
      </c>
      <c r="D2773" s="174" t="s">
        <v>750</v>
      </c>
      <c r="E2773" s="162" t="s">
        <v>1293</v>
      </c>
      <c r="F2773" s="162"/>
      <c r="G2773" s="175" t="s">
        <v>77</v>
      </c>
      <c r="H2773" s="178">
        <v>1</v>
      </c>
      <c r="I2773" s="177">
        <v>49.55</v>
      </c>
      <c r="J2773" s="177">
        <v>49.55</v>
      </c>
    </row>
    <row r="2774" spans="1:10" ht="26.4" x14ac:dyDescent="0.25">
      <c r="A2774" s="180" t="s">
        <v>1294</v>
      </c>
      <c r="B2774" s="182" t="s">
        <v>1353</v>
      </c>
      <c r="C2774" s="180" t="s">
        <v>36</v>
      </c>
      <c r="D2774" s="180" t="s">
        <v>1354</v>
      </c>
      <c r="E2774" s="163" t="s">
        <v>1297</v>
      </c>
      <c r="F2774" s="163"/>
      <c r="G2774" s="181" t="s">
        <v>1298</v>
      </c>
      <c r="H2774" s="184">
        <v>0.5</v>
      </c>
      <c r="I2774" s="183">
        <v>24.83</v>
      </c>
      <c r="J2774" s="183">
        <v>12.41</v>
      </c>
    </row>
    <row r="2775" spans="1:10" ht="26.4" x14ac:dyDescent="0.25">
      <c r="A2775" s="180" t="s">
        <v>1294</v>
      </c>
      <c r="B2775" s="182" t="s">
        <v>1355</v>
      </c>
      <c r="C2775" s="180" t="s">
        <v>36</v>
      </c>
      <c r="D2775" s="180" t="s">
        <v>1356</v>
      </c>
      <c r="E2775" s="163" t="s">
        <v>1297</v>
      </c>
      <c r="F2775" s="163"/>
      <c r="G2775" s="181" t="s">
        <v>1298</v>
      </c>
      <c r="H2775" s="184">
        <v>0.5</v>
      </c>
      <c r="I2775" s="183">
        <v>29.46</v>
      </c>
      <c r="J2775" s="183">
        <v>14.73</v>
      </c>
    </row>
    <row r="2776" spans="1:10" ht="39.6" x14ac:dyDescent="0.25">
      <c r="A2776" s="185" t="s">
        <v>1303</v>
      </c>
      <c r="B2776" s="187" t="s">
        <v>2321</v>
      </c>
      <c r="C2776" s="185" t="s">
        <v>1305</v>
      </c>
      <c r="D2776" s="185" t="s">
        <v>2322</v>
      </c>
      <c r="E2776" s="164" t="s">
        <v>1307</v>
      </c>
      <c r="F2776" s="164"/>
      <c r="G2776" s="186" t="s">
        <v>77</v>
      </c>
      <c r="H2776" s="189">
        <v>1.5</v>
      </c>
      <c r="I2776" s="188">
        <v>12.74</v>
      </c>
      <c r="J2776" s="188">
        <v>19.11</v>
      </c>
    </row>
    <row r="2777" spans="1:10" ht="39.6" x14ac:dyDescent="0.25">
      <c r="A2777" s="185" t="s">
        <v>1303</v>
      </c>
      <c r="B2777" s="187" t="s">
        <v>2311</v>
      </c>
      <c r="C2777" s="185" t="s">
        <v>1305</v>
      </c>
      <c r="D2777" s="185" t="s">
        <v>2312</v>
      </c>
      <c r="E2777" s="164" t="s">
        <v>1307</v>
      </c>
      <c r="F2777" s="164"/>
      <c r="G2777" s="186" t="s">
        <v>93</v>
      </c>
      <c r="H2777" s="189">
        <v>5.0000000000000001E-3</v>
      </c>
      <c r="I2777" s="188">
        <v>72.86</v>
      </c>
      <c r="J2777" s="188">
        <v>0.36</v>
      </c>
    </row>
    <row r="2778" spans="1:10" ht="39.6" x14ac:dyDescent="0.25">
      <c r="A2778" s="185" t="s">
        <v>1303</v>
      </c>
      <c r="B2778" s="187" t="s">
        <v>2296</v>
      </c>
      <c r="C2778" s="185" t="s">
        <v>1305</v>
      </c>
      <c r="D2778" s="185" t="s">
        <v>2297</v>
      </c>
      <c r="E2778" s="164" t="s">
        <v>1307</v>
      </c>
      <c r="F2778" s="164"/>
      <c r="G2778" s="186" t="s">
        <v>1496</v>
      </c>
      <c r="H2778" s="189">
        <v>7.0000000000000001E-3</v>
      </c>
      <c r="I2778" s="188">
        <v>50.22</v>
      </c>
      <c r="J2778" s="188">
        <v>0.35</v>
      </c>
    </row>
    <row r="2779" spans="1:10" x14ac:dyDescent="0.25">
      <c r="A2779" s="185" t="s">
        <v>1303</v>
      </c>
      <c r="B2779" s="187" t="s">
        <v>2103</v>
      </c>
      <c r="C2779" s="185" t="s">
        <v>36</v>
      </c>
      <c r="D2779" s="185" t="s">
        <v>2104</v>
      </c>
      <c r="E2779" s="164" t="s">
        <v>1307</v>
      </c>
      <c r="F2779" s="164"/>
      <c r="G2779" s="186" t="s">
        <v>38</v>
      </c>
      <c r="H2779" s="189">
        <v>7.0000000000000007E-2</v>
      </c>
      <c r="I2779" s="188">
        <v>2.06</v>
      </c>
      <c r="J2779" s="188">
        <v>0.14000000000000001</v>
      </c>
    </row>
    <row r="2780" spans="1:10" ht="26.4" x14ac:dyDescent="0.25">
      <c r="A2780" s="185" t="s">
        <v>1303</v>
      </c>
      <c r="B2780" s="187" t="s">
        <v>2318</v>
      </c>
      <c r="C2780" s="185" t="s">
        <v>36</v>
      </c>
      <c r="D2780" s="185" t="s">
        <v>2319</v>
      </c>
      <c r="E2780" s="164" t="s">
        <v>1307</v>
      </c>
      <c r="F2780" s="164"/>
      <c r="G2780" s="186" t="s">
        <v>38</v>
      </c>
      <c r="H2780" s="189">
        <v>1</v>
      </c>
      <c r="I2780" s="188">
        <v>2.4500000000000002</v>
      </c>
      <c r="J2780" s="188">
        <v>2.4500000000000002</v>
      </c>
    </row>
    <row r="2781" spans="1:10" x14ac:dyDescent="0.25">
      <c r="A2781" s="196"/>
      <c r="B2781" s="196"/>
      <c r="C2781" s="196"/>
      <c r="D2781" s="196"/>
      <c r="E2781" s="196" t="s">
        <v>1309</v>
      </c>
      <c r="F2781" s="197">
        <v>9.6300000000000008</v>
      </c>
      <c r="G2781" s="196" t="s">
        <v>1310</v>
      </c>
      <c r="H2781" s="197">
        <v>10.98</v>
      </c>
      <c r="I2781" s="196" t="s">
        <v>1311</v>
      </c>
      <c r="J2781" s="197">
        <v>20.61</v>
      </c>
    </row>
    <row r="2782" spans="1:10" x14ac:dyDescent="0.25">
      <c r="A2782" s="196"/>
      <c r="B2782" s="196"/>
      <c r="C2782" s="196"/>
      <c r="D2782" s="196"/>
      <c r="E2782" s="196" t="s">
        <v>1312</v>
      </c>
      <c r="F2782" s="197">
        <v>10.15</v>
      </c>
      <c r="G2782" s="196"/>
      <c r="H2782" s="165" t="s">
        <v>1313</v>
      </c>
      <c r="I2782" s="165"/>
      <c r="J2782" s="197">
        <v>59.7</v>
      </c>
    </row>
    <row r="2783" spans="1:10" ht="14.4" thickBot="1" x14ac:dyDescent="0.3">
      <c r="A2783" s="191"/>
      <c r="B2783" s="191"/>
      <c r="C2783" s="191"/>
      <c r="D2783" s="191"/>
      <c r="E2783" s="191"/>
      <c r="F2783" s="191"/>
      <c r="G2783" s="191" t="s">
        <v>1314</v>
      </c>
      <c r="H2783" s="193" t="s">
        <v>2380</v>
      </c>
      <c r="I2783" s="191" t="s">
        <v>1316</v>
      </c>
      <c r="J2783" s="192">
        <v>6984.9</v>
      </c>
    </row>
    <row r="2784" spans="1:10" ht="14.4" thickTop="1" x14ac:dyDescent="0.25">
      <c r="A2784" s="179"/>
      <c r="B2784" s="179"/>
      <c r="C2784" s="179"/>
      <c r="D2784" s="179"/>
      <c r="E2784" s="179"/>
      <c r="F2784" s="179"/>
      <c r="G2784" s="179"/>
      <c r="H2784" s="179"/>
      <c r="I2784" s="179"/>
      <c r="J2784" s="179"/>
    </row>
    <row r="2785" spans="1:10" x14ac:dyDescent="0.25">
      <c r="A2785" s="168" t="s">
        <v>802</v>
      </c>
      <c r="B2785" s="170" t="s">
        <v>3</v>
      </c>
      <c r="C2785" s="168" t="s">
        <v>4</v>
      </c>
      <c r="D2785" s="168" t="s">
        <v>5</v>
      </c>
      <c r="E2785" s="161" t="s">
        <v>1291</v>
      </c>
      <c r="F2785" s="161"/>
      <c r="G2785" s="169" t="s">
        <v>6</v>
      </c>
      <c r="H2785" s="170" t="s">
        <v>7</v>
      </c>
      <c r="I2785" s="170" t="s">
        <v>8</v>
      </c>
      <c r="J2785" s="170" t="s">
        <v>10</v>
      </c>
    </row>
    <row r="2786" spans="1:10" ht="39.6" x14ac:dyDescent="0.25">
      <c r="A2786" s="174" t="s">
        <v>1292</v>
      </c>
      <c r="B2786" s="176" t="s">
        <v>803</v>
      </c>
      <c r="C2786" s="174" t="s">
        <v>36</v>
      </c>
      <c r="D2786" s="174" t="s">
        <v>804</v>
      </c>
      <c r="E2786" s="162" t="s">
        <v>2254</v>
      </c>
      <c r="F2786" s="162"/>
      <c r="G2786" s="175" t="s">
        <v>38</v>
      </c>
      <c r="H2786" s="178">
        <v>1</v>
      </c>
      <c r="I2786" s="177">
        <v>16.899999999999999</v>
      </c>
      <c r="J2786" s="177">
        <v>16.899999999999999</v>
      </c>
    </row>
    <row r="2787" spans="1:10" ht="26.4" x14ac:dyDescent="0.25">
      <c r="A2787" s="180" t="s">
        <v>1294</v>
      </c>
      <c r="B2787" s="182" t="s">
        <v>1355</v>
      </c>
      <c r="C2787" s="180" t="s">
        <v>36</v>
      </c>
      <c r="D2787" s="180" t="s">
        <v>1356</v>
      </c>
      <c r="E2787" s="163" t="s">
        <v>1297</v>
      </c>
      <c r="F2787" s="163"/>
      <c r="G2787" s="181" t="s">
        <v>1298</v>
      </c>
      <c r="H2787" s="184">
        <v>4.5699999999999998E-2</v>
      </c>
      <c r="I2787" s="183">
        <v>29.46</v>
      </c>
      <c r="J2787" s="183">
        <v>1.34</v>
      </c>
    </row>
    <row r="2788" spans="1:10" ht="26.4" x14ac:dyDescent="0.25">
      <c r="A2788" s="180" t="s">
        <v>1294</v>
      </c>
      <c r="B2788" s="182" t="s">
        <v>1353</v>
      </c>
      <c r="C2788" s="180" t="s">
        <v>36</v>
      </c>
      <c r="D2788" s="180" t="s">
        <v>1354</v>
      </c>
      <c r="E2788" s="163" t="s">
        <v>1297</v>
      </c>
      <c r="F2788" s="163"/>
      <c r="G2788" s="181" t="s">
        <v>1298</v>
      </c>
      <c r="H2788" s="184">
        <v>4.5699999999999998E-2</v>
      </c>
      <c r="I2788" s="183">
        <v>24.83</v>
      </c>
      <c r="J2788" s="183">
        <v>1.1299999999999999</v>
      </c>
    </row>
    <row r="2789" spans="1:10" ht="26.4" x14ac:dyDescent="0.25">
      <c r="A2789" s="185" t="s">
        <v>1303</v>
      </c>
      <c r="B2789" s="187" t="s">
        <v>2381</v>
      </c>
      <c r="C2789" s="185" t="s">
        <v>36</v>
      </c>
      <c r="D2789" s="185" t="s">
        <v>2382</v>
      </c>
      <c r="E2789" s="164" t="s">
        <v>1307</v>
      </c>
      <c r="F2789" s="164"/>
      <c r="G2789" s="186" t="s">
        <v>38</v>
      </c>
      <c r="H2789" s="189">
        <v>1</v>
      </c>
      <c r="I2789" s="188">
        <v>6.46</v>
      </c>
      <c r="J2789" s="188">
        <v>6.46</v>
      </c>
    </row>
    <row r="2790" spans="1:10" ht="26.4" x14ac:dyDescent="0.25">
      <c r="A2790" s="185" t="s">
        <v>1303</v>
      </c>
      <c r="B2790" s="187" t="s">
        <v>2248</v>
      </c>
      <c r="C2790" s="185" t="s">
        <v>36</v>
      </c>
      <c r="D2790" s="185" t="s">
        <v>2249</v>
      </c>
      <c r="E2790" s="164" t="s">
        <v>1307</v>
      </c>
      <c r="F2790" s="164"/>
      <c r="G2790" s="186" t="s">
        <v>38</v>
      </c>
      <c r="H2790" s="189">
        <v>7.4999999999999997E-2</v>
      </c>
      <c r="I2790" s="188">
        <v>27.15</v>
      </c>
      <c r="J2790" s="188">
        <v>2.0299999999999998</v>
      </c>
    </row>
    <row r="2791" spans="1:10" x14ac:dyDescent="0.25">
      <c r="A2791" s="185" t="s">
        <v>1303</v>
      </c>
      <c r="B2791" s="187" t="s">
        <v>2264</v>
      </c>
      <c r="C2791" s="185" t="s">
        <v>36</v>
      </c>
      <c r="D2791" s="185" t="s">
        <v>2265</v>
      </c>
      <c r="E2791" s="164" t="s">
        <v>1307</v>
      </c>
      <c r="F2791" s="164"/>
      <c r="G2791" s="186" t="s">
        <v>38</v>
      </c>
      <c r="H2791" s="189">
        <v>3</v>
      </c>
      <c r="I2791" s="188">
        <v>1.98</v>
      </c>
      <c r="J2791" s="188">
        <v>5.94</v>
      </c>
    </row>
    <row r="2792" spans="1:10" x14ac:dyDescent="0.25">
      <c r="A2792" s="196"/>
      <c r="B2792" s="196"/>
      <c r="C2792" s="196"/>
      <c r="D2792" s="196"/>
      <c r="E2792" s="196" t="s">
        <v>1309</v>
      </c>
      <c r="F2792" s="197">
        <v>0.87</v>
      </c>
      <c r="G2792" s="196" t="s">
        <v>1310</v>
      </c>
      <c r="H2792" s="197">
        <v>1</v>
      </c>
      <c r="I2792" s="196" t="s">
        <v>1311</v>
      </c>
      <c r="J2792" s="197">
        <v>1.87</v>
      </c>
    </row>
    <row r="2793" spans="1:10" x14ac:dyDescent="0.25">
      <c r="A2793" s="196"/>
      <c r="B2793" s="196"/>
      <c r="C2793" s="196"/>
      <c r="D2793" s="196"/>
      <c r="E2793" s="196" t="s">
        <v>1312</v>
      </c>
      <c r="F2793" s="197">
        <v>3.46</v>
      </c>
      <c r="G2793" s="196"/>
      <c r="H2793" s="165" t="s">
        <v>1313</v>
      </c>
      <c r="I2793" s="165"/>
      <c r="J2793" s="197">
        <v>20.36</v>
      </c>
    </row>
    <row r="2794" spans="1:10" ht="14.4" thickBot="1" x14ac:dyDescent="0.3">
      <c r="A2794" s="191"/>
      <c r="B2794" s="191"/>
      <c r="C2794" s="191"/>
      <c r="D2794" s="191"/>
      <c r="E2794" s="191"/>
      <c r="F2794" s="191"/>
      <c r="G2794" s="191" t="s">
        <v>1314</v>
      </c>
      <c r="H2794" s="193" t="s">
        <v>2367</v>
      </c>
      <c r="I2794" s="191" t="s">
        <v>1316</v>
      </c>
      <c r="J2794" s="192">
        <v>509</v>
      </c>
    </row>
    <row r="2795" spans="1:10" ht="14.4" thickTop="1" x14ac:dyDescent="0.25">
      <c r="A2795" s="179"/>
      <c r="B2795" s="179"/>
      <c r="C2795" s="179"/>
      <c r="D2795" s="179"/>
      <c r="E2795" s="179"/>
      <c r="F2795" s="179"/>
      <c r="G2795" s="179"/>
      <c r="H2795" s="179"/>
      <c r="I2795" s="179"/>
      <c r="J2795" s="179"/>
    </row>
    <row r="2796" spans="1:10" x14ac:dyDescent="0.25">
      <c r="A2796" s="171" t="s">
        <v>805</v>
      </c>
      <c r="B2796" s="171"/>
      <c r="C2796" s="171"/>
      <c r="D2796" s="171" t="s">
        <v>806</v>
      </c>
      <c r="E2796" s="171"/>
      <c r="F2796" s="160"/>
      <c r="G2796" s="160"/>
      <c r="H2796" s="172"/>
      <c r="I2796" s="171"/>
      <c r="J2796" s="173">
        <v>11303.67</v>
      </c>
    </row>
    <row r="2797" spans="1:10" x14ac:dyDescent="0.25">
      <c r="A2797" s="168" t="s">
        <v>807</v>
      </c>
      <c r="B2797" s="170" t="s">
        <v>3</v>
      </c>
      <c r="C2797" s="168" t="s">
        <v>4</v>
      </c>
      <c r="D2797" s="168" t="s">
        <v>5</v>
      </c>
      <c r="E2797" s="161" t="s">
        <v>1291</v>
      </c>
      <c r="F2797" s="161"/>
      <c r="G2797" s="169" t="s">
        <v>6</v>
      </c>
      <c r="H2797" s="170" t="s">
        <v>7</v>
      </c>
      <c r="I2797" s="170" t="s">
        <v>8</v>
      </c>
      <c r="J2797" s="170" t="s">
        <v>10</v>
      </c>
    </row>
    <row r="2798" spans="1:10" ht="26.4" x14ac:dyDescent="0.25">
      <c r="A2798" s="174" t="s">
        <v>1292</v>
      </c>
      <c r="B2798" s="176" t="s">
        <v>808</v>
      </c>
      <c r="C2798" s="174" t="s">
        <v>20</v>
      </c>
      <c r="D2798" s="174" t="s">
        <v>809</v>
      </c>
      <c r="E2798" s="162" t="s">
        <v>1293</v>
      </c>
      <c r="F2798" s="162"/>
      <c r="G2798" s="175" t="s">
        <v>38</v>
      </c>
      <c r="H2798" s="178">
        <v>1</v>
      </c>
      <c r="I2798" s="177">
        <v>19.260000000000002</v>
      </c>
      <c r="J2798" s="177">
        <v>19.260000000000002</v>
      </c>
    </row>
    <row r="2799" spans="1:10" ht="26.4" x14ac:dyDescent="0.25">
      <c r="A2799" s="180" t="s">
        <v>1294</v>
      </c>
      <c r="B2799" s="182" t="s">
        <v>1301</v>
      </c>
      <c r="C2799" s="180" t="s">
        <v>36</v>
      </c>
      <c r="D2799" s="180" t="s">
        <v>1302</v>
      </c>
      <c r="E2799" s="163" t="s">
        <v>1297</v>
      </c>
      <c r="F2799" s="163"/>
      <c r="G2799" s="181" t="s">
        <v>1298</v>
      </c>
      <c r="H2799" s="184">
        <v>0.2</v>
      </c>
      <c r="I2799" s="183">
        <v>24.25</v>
      </c>
      <c r="J2799" s="183">
        <v>4.8499999999999996</v>
      </c>
    </row>
    <row r="2800" spans="1:10" ht="26.4" x14ac:dyDescent="0.25">
      <c r="A2800" s="185" t="s">
        <v>1303</v>
      </c>
      <c r="B2800" s="187" t="s">
        <v>2383</v>
      </c>
      <c r="C2800" s="185" t="s">
        <v>1642</v>
      </c>
      <c r="D2800" s="185" t="s">
        <v>2384</v>
      </c>
      <c r="E2800" s="164" t="s">
        <v>1307</v>
      </c>
      <c r="F2800" s="164"/>
      <c r="G2800" s="186" t="s">
        <v>771</v>
      </c>
      <c r="H2800" s="189">
        <v>1</v>
      </c>
      <c r="I2800" s="188">
        <v>14.41</v>
      </c>
      <c r="J2800" s="188">
        <v>14.41</v>
      </c>
    </row>
    <row r="2801" spans="1:10" x14ac:dyDescent="0.25">
      <c r="A2801" s="196"/>
      <c r="B2801" s="196"/>
      <c r="C2801" s="196"/>
      <c r="D2801" s="196"/>
      <c r="E2801" s="196" t="s">
        <v>1309</v>
      </c>
      <c r="F2801" s="197">
        <v>1.61</v>
      </c>
      <c r="G2801" s="196" t="s">
        <v>1310</v>
      </c>
      <c r="H2801" s="197">
        <v>1.85</v>
      </c>
      <c r="I2801" s="196" t="s">
        <v>1311</v>
      </c>
      <c r="J2801" s="197">
        <v>3.46</v>
      </c>
    </row>
    <row r="2802" spans="1:10" x14ac:dyDescent="0.25">
      <c r="A2802" s="196"/>
      <c r="B2802" s="196"/>
      <c r="C2802" s="196"/>
      <c r="D2802" s="196"/>
      <c r="E2802" s="196" t="s">
        <v>1312</v>
      </c>
      <c r="F2802" s="197">
        <v>3.94</v>
      </c>
      <c r="G2802" s="196"/>
      <c r="H2802" s="165" t="s">
        <v>1313</v>
      </c>
      <c r="I2802" s="165"/>
      <c r="J2802" s="197">
        <v>23.2</v>
      </c>
    </row>
    <row r="2803" spans="1:10" ht="14.4" thickBot="1" x14ac:dyDescent="0.3">
      <c r="A2803" s="191"/>
      <c r="B2803" s="191"/>
      <c r="C2803" s="191"/>
      <c r="D2803" s="191"/>
      <c r="E2803" s="191"/>
      <c r="F2803" s="191"/>
      <c r="G2803" s="191" t="s">
        <v>1314</v>
      </c>
      <c r="H2803" s="193" t="s">
        <v>2055</v>
      </c>
      <c r="I2803" s="191" t="s">
        <v>1316</v>
      </c>
      <c r="J2803" s="192">
        <v>116</v>
      </c>
    </row>
    <row r="2804" spans="1:10" ht="14.4" thickTop="1" x14ac:dyDescent="0.25">
      <c r="A2804" s="179"/>
      <c r="B2804" s="179"/>
      <c r="C2804" s="179"/>
      <c r="D2804" s="179"/>
      <c r="E2804" s="179"/>
      <c r="F2804" s="179"/>
      <c r="G2804" s="179"/>
      <c r="H2804" s="179"/>
      <c r="I2804" s="179"/>
      <c r="J2804" s="179"/>
    </row>
    <row r="2805" spans="1:10" x14ac:dyDescent="0.25">
      <c r="A2805" s="168" t="s">
        <v>810</v>
      </c>
      <c r="B2805" s="170" t="s">
        <v>3</v>
      </c>
      <c r="C2805" s="168" t="s">
        <v>4</v>
      </c>
      <c r="D2805" s="168" t="s">
        <v>5</v>
      </c>
      <c r="E2805" s="161" t="s">
        <v>1291</v>
      </c>
      <c r="F2805" s="161"/>
      <c r="G2805" s="169" t="s">
        <v>6</v>
      </c>
      <c r="H2805" s="170" t="s">
        <v>7</v>
      </c>
      <c r="I2805" s="170" t="s">
        <v>8</v>
      </c>
      <c r="J2805" s="170" t="s">
        <v>10</v>
      </c>
    </row>
    <row r="2806" spans="1:10" ht="26.4" x14ac:dyDescent="0.25">
      <c r="A2806" s="174" t="s">
        <v>1292</v>
      </c>
      <c r="B2806" s="176" t="s">
        <v>811</v>
      </c>
      <c r="C2806" s="174" t="s">
        <v>36</v>
      </c>
      <c r="D2806" s="174" t="s">
        <v>812</v>
      </c>
      <c r="E2806" s="162" t="s">
        <v>2129</v>
      </c>
      <c r="F2806" s="162"/>
      <c r="G2806" s="175" t="s">
        <v>38</v>
      </c>
      <c r="H2806" s="178">
        <v>1</v>
      </c>
      <c r="I2806" s="177">
        <v>371.13</v>
      </c>
      <c r="J2806" s="177">
        <v>371.13</v>
      </c>
    </row>
    <row r="2807" spans="1:10" ht="26.4" x14ac:dyDescent="0.25">
      <c r="A2807" s="180" t="s">
        <v>1294</v>
      </c>
      <c r="B2807" s="182" t="s">
        <v>1355</v>
      </c>
      <c r="C2807" s="180" t="s">
        <v>36</v>
      </c>
      <c r="D2807" s="180" t="s">
        <v>1356</v>
      </c>
      <c r="E2807" s="163" t="s">
        <v>1297</v>
      </c>
      <c r="F2807" s="163"/>
      <c r="G2807" s="181" t="s">
        <v>1298</v>
      </c>
      <c r="H2807" s="184">
        <v>0.43105599999999999</v>
      </c>
      <c r="I2807" s="183">
        <v>29.46</v>
      </c>
      <c r="J2807" s="183">
        <v>12.69</v>
      </c>
    </row>
    <row r="2808" spans="1:10" ht="26.4" x14ac:dyDescent="0.25">
      <c r="A2808" s="180" t="s">
        <v>1294</v>
      </c>
      <c r="B2808" s="182" t="s">
        <v>1353</v>
      </c>
      <c r="C2808" s="180" t="s">
        <v>36</v>
      </c>
      <c r="D2808" s="180" t="s">
        <v>1354</v>
      </c>
      <c r="E2808" s="163" t="s">
        <v>1297</v>
      </c>
      <c r="F2808" s="163"/>
      <c r="G2808" s="181" t="s">
        <v>1298</v>
      </c>
      <c r="H2808" s="184">
        <v>0.43105599999999999</v>
      </c>
      <c r="I2808" s="183">
        <v>24.83</v>
      </c>
      <c r="J2808" s="183">
        <v>10.7</v>
      </c>
    </row>
    <row r="2809" spans="1:10" ht="26.4" x14ac:dyDescent="0.25">
      <c r="A2809" s="185" t="s">
        <v>1303</v>
      </c>
      <c r="B2809" s="187" t="s">
        <v>2385</v>
      </c>
      <c r="C2809" s="185" t="s">
        <v>36</v>
      </c>
      <c r="D2809" s="185" t="s">
        <v>2386</v>
      </c>
      <c r="E2809" s="164" t="s">
        <v>1307</v>
      </c>
      <c r="F2809" s="164"/>
      <c r="G2809" s="186" t="s">
        <v>38</v>
      </c>
      <c r="H2809" s="189">
        <v>1</v>
      </c>
      <c r="I2809" s="188">
        <v>345.76</v>
      </c>
      <c r="J2809" s="188">
        <v>345.76</v>
      </c>
    </row>
    <row r="2810" spans="1:10" ht="39.6" x14ac:dyDescent="0.25">
      <c r="A2810" s="185" t="s">
        <v>1303</v>
      </c>
      <c r="B2810" s="187" t="s">
        <v>2387</v>
      </c>
      <c r="C2810" s="185" t="s">
        <v>36</v>
      </c>
      <c r="D2810" s="185" t="s">
        <v>2388</v>
      </c>
      <c r="E2810" s="164" t="s">
        <v>1307</v>
      </c>
      <c r="F2810" s="164"/>
      <c r="G2810" s="186" t="s">
        <v>38</v>
      </c>
      <c r="H2810" s="189">
        <v>2</v>
      </c>
      <c r="I2810" s="188">
        <v>0.99</v>
      </c>
      <c r="J2810" s="188">
        <v>1.98</v>
      </c>
    </row>
    <row r="2811" spans="1:10" x14ac:dyDescent="0.25">
      <c r="A2811" s="196"/>
      <c r="B2811" s="196"/>
      <c r="C2811" s="196"/>
      <c r="D2811" s="196"/>
      <c r="E2811" s="196" t="s">
        <v>1309</v>
      </c>
      <c r="F2811" s="197">
        <v>8.3000000000000007</v>
      </c>
      <c r="G2811" s="196" t="s">
        <v>1310</v>
      </c>
      <c r="H2811" s="197">
        <v>9.4600000000000009</v>
      </c>
      <c r="I2811" s="196" t="s">
        <v>1311</v>
      </c>
      <c r="J2811" s="197">
        <v>17.760000000000002</v>
      </c>
    </row>
    <row r="2812" spans="1:10" x14ac:dyDescent="0.25">
      <c r="A2812" s="196"/>
      <c r="B2812" s="196"/>
      <c r="C2812" s="196"/>
      <c r="D2812" s="196"/>
      <c r="E2812" s="196" t="s">
        <v>1312</v>
      </c>
      <c r="F2812" s="197">
        <v>76.08</v>
      </c>
      <c r="G2812" s="196"/>
      <c r="H2812" s="165" t="s">
        <v>1313</v>
      </c>
      <c r="I2812" s="165"/>
      <c r="J2812" s="197">
        <v>447.21</v>
      </c>
    </row>
    <row r="2813" spans="1:10" ht="14.4" thickBot="1" x14ac:dyDescent="0.3">
      <c r="A2813" s="191"/>
      <c r="B2813" s="191"/>
      <c r="C2813" s="191"/>
      <c r="D2813" s="191"/>
      <c r="E2813" s="191"/>
      <c r="F2813" s="191"/>
      <c r="G2813" s="191" t="s">
        <v>1314</v>
      </c>
      <c r="H2813" s="193" t="s">
        <v>2071</v>
      </c>
      <c r="I2813" s="191" t="s">
        <v>1316</v>
      </c>
      <c r="J2813" s="192">
        <v>4472.1000000000004</v>
      </c>
    </row>
    <row r="2814" spans="1:10" ht="14.4" thickTop="1" x14ac:dyDescent="0.25">
      <c r="A2814" s="179"/>
      <c r="B2814" s="179"/>
      <c r="C2814" s="179"/>
      <c r="D2814" s="179"/>
      <c r="E2814" s="179"/>
      <c r="F2814" s="179"/>
      <c r="G2814" s="179"/>
      <c r="H2814" s="179"/>
      <c r="I2814" s="179"/>
      <c r="J2814" s="179"/>
    </row>
    <row r="2815" spans="1:10" x14ac:dyDescent="0.25">
      <c r="A2815" s="168" t="s">
        <v>813</v>
      </c>
      <c r="B2815" s="170" t="s">
        <v>3</v>
      </c>
      <c r="C2815" s="168" t="s">
        <v>4</v>
      </c>
      <c r="D2815" s="168" t="s">
        <v>5</v>
      </c>
      <c r="E2815" s="161" t="s">
        <v>1291</v>
      </c>
      <c r="F2815" s="161"/>
      <c r="G2815" s="169" t="s">
        <v>6</v>
      </c>
      <c r="H2815" s="170" t="s">
        <v>7</v>
      </c>
      <c r="I2815" s="170" t="s">
        <v>8</v>
      </c>
      <c r="J2815" s="170" t="s">
        <v>10</v>
      </c>
    </row>
    <row r="2816" spans="1:10" ht="26.4" x14ac:dyDescent="0.25">
      <c r="A2816" s="174" t="s">
        <v>1292</v>
      </c>
      <c r="B2816" s="176" t="s">
        <v>814</v>
      </c>
      <c r="C2816" s="174" t="s">
        <v>20</v>
      </c>
      <c r="D2816" s="174" t="s">
        <v>815</v>
      </c>
      <c r="E2816" s="162" t="s">
        <v>1293</v>
      </c>
      <c r="F2816" s="162"/>
      <c r="G2816" s="175" t="s">
        <v>38</v>
      </c>
      <c r="H2816" s="178">
        <v>1</v>
      </c>
      <c r="I2816" s="177">
        <v>17.899999999999999</v>
      </c>
      <c r="J2816" s="177">
        <v>17.899999999999999</v>
      </c>
    </row>
    <row r="2817" spans="1:10" ht="26.4" x14ac:dyDescent="0.25">
      <c r="A2817" s="180" t="s">
        <v>1294</v>
      </c>
      <c r="B2817" s="182" t="s">
        <v>1301</v>
      </c>
      <c r="C2817" s="180" t="s">
        <v>36</v>
      </c>
      <c r="D2817" s="180" t="s">
        <v>1302</v>
      </c>
      <c r="E2817" s="163" t="s">
        <v>1297</v>
      </c>
      <c r="F2817" s="163"/>
      <c r="G2817" s="181" t="s">
        <v>1298</v>
      </c>
      <c r="H2817" s="184">
        <v>0.2</v>
      </c>
      <c r="I2817" s="183">
        <v>24.25</v>
      </c>
      <c r="J2817" s="183">
        <v>4.8499999999999996</v>
      </c>
    </row>
    <row r="2818" spans="1:10" ht="26.4" x14ac:dyDescent="0.25">
      <c r="A2818" s="185" t="s">
        <v>1303</v>
      </c>
      <c r="B2818" s="187" t="s">
        <v>2389</v>
      </c>
      <c r="C2818" s="185" t="s">
        <v>1642</v>
      </c>
      <c r="D2818" s="185" t="s">
        <v>2390</v>
      </c>
      <c r="E2818" s="164" t="s">
        <v>1307</v>
      </c>
      <c r="F2818" s="164"/>
      <c r="G2818" s="186" t="s">
        <v>771</v>
      </c>
      <c r="H2818" s="189">
        <v>1</v>
      </c>
      <c r="I2818" s="188">
        <v>13.05</v>
      </c>
      <c r="J2818" s="188">
        <v>13.05</v>
      </c>
    </row>
    <row r="2819" spans="1:10" x14ac:dyDescent="0.25">
      <c r="A2819" s="196"/>
      <c r="B2819" s="196"/>
      <c r="C2819" s="196"/>
      <c r="D2819" s="196"/>
      <c r="E2819" s="196" t="s">
        <v>1309</v>
      </c>
      <c r="F2819" s="197">
        <v>1.61</v>
      </c>
      <c r="G2819" s="196" t="s">
        <v>1310</v>
      </c>
      <c r="H2819" s="197">
        <v>1.85</v>
      </c>
      <c r="I2819" s="196" t="s">
        <v>1311</v>
      </c>
      <c r="J2819" s="197">
        <v>3.46</v>
      </c>
    </row>
    <row r="2820" spans="1:10" x14ac:dyDescent="0.25">
      <c r="A2820" s="196"/>
      <c r="B2820" s="196"/>
      <c r="C2820" s="196"/>
      <c r="D2820" s="196"/>
      <c r="E2820" s="196" t="s">
        <v>1312</v>
      </c>
      <c r="F2820" s="197">
        <v>3.66</v>
      </c>
      <c r="G2820" s="196"/>
      <c r="H2820" s="165" t="s">
        <v>1313</v>
      </c>
      <c r="I2820" s="165"/>
      <c r="J2820" s="197">
        <v>21.56</v>
      </c>
    </row>
    <row r="2821" spans="1:10" ht="14.4" thickBot="1" x14ac:dyDescent="0.3">
      <c r="A2821" s="191"/>
      <c r="B2821" s="191"/>
      <c r="C2821" s="191"/>
      <c r="D2821" s="191"/>
      <c r="E2821" s="191"/>
      <c r="F2821" s="191"/>
      <c r="G2821" s="191" t="s">
        <v>1314</v>
      </c>
      <c r="H2821" s="193" t="s">
        <v>2071</v>
      </c>
      <c r="I2821" s="191" t="s">
        <v>1316</v>
      </c>
      <c r="J2821" s="192">
        <v>215.6</v>
      </c>
    </row>
    <row r="2822" spans="1:10" ht="14.4" thickTop="1" x14ac:dyDescent="0.25">
      <c r="A2822" s="179"/>
      <c r="B2822" s="179"/>
      <c r="C2822" s="179"/>
      <c r="D2822" s="179"/>
      <c r="E2822" s="179"/>
      <c r="F2822" s="179"/>
      <c r="G2822" s="179"/>
      <c r="H2822" s="179"/>
      <c r="I2822" s="179"/>
      <c r="J2822" s="179"/>
    </row>
    <row r="2823" spans="1:10" x14ac:dyDescent="0.25">
      <c r="A2823" s="168" t="s">
        <v>816</v>
      </c>
      <c r="B2823" s="170" t="s">
        <v>3</v>
      </c>
      <c r="C2823" s="168" t="s">
        <v>4</v>
      </c>
      <c r="D2823" s="168" t="s">
        <v>5</v>
      </c>
      <c r="E2823" s="161" t="s">
        <v>1291</v>
      </c>
      <c r="F2823" s="161"/>
      <c r="G2823" s="169" t="s">
        <v>6</v>
      </c>
      <c r="H2823" s="170" t="s">
        <v>7</v>
      </c>
      <c r="I2823" s="170" t="s">
        <v>8</v>
      </c>
      <c r="J2823" s="170" t="s">
        <v>10</v>
      </c>
    </row>
    <row r="2824" spans="1:10" x14ac:dyDescent="0.25">
      <c r="A2824" s="174" t="s">
        <v>1292</v>
      </c>
      <c r="B2824" s="176" t="s">
        <v>817</v>
      </c>
      <c r="C2824" s="174" t="s">
        <v>20</v>
      </c>
      <c r="D2824" s="174" t="s">
        <v>818</v>
      </c>
      <c r="E2824" s="162" t="s">
        <v>1293</v>
      </c>
      <c r="F2824" s="162"/>
      <c r="G2824" s="175" t="s">
        <v>38</v>
      </c>
      <c r="H2824" s="178">
        <v>1</v>
      </c>
      <c r="I2824" s="177">
        <v>269.79000000000002</v>
      </c>
      <c r="J2824" s="177">
        <v>269.79000000000002</v>
      </c>
    </row>
    <row r="2825" spans="1:10" ht="26.4" x14ac:dyDescent="0.25">
      <c r="A2825" s="180" t="s">
        <v>1294</v>
      </c>
      <c r="B2825" s="182" t="s">
        <v>1510</v>
      </c>
      <c r="C2825" s="180" t="s">
        <v>36</v>
      </c>
      <c r="D2825" s="180" t="s">
        <v>1511</v>
      </c>
      <c r="E2825" s="163" t="s">
        <v>1297</v>
      </c>
      <c r="F2825" s="163"/>
      <c r="G2825" s="181" t="s">
        <v>1298</v>
      </c>
      <c r="H2825" s="184">
        <v>0.15</v>
      </c>
      <c r="I2825" s="183">
        <v>29.98</v>
      </c>
      <c r="J2825" s="183">
        <v>4.49</v>
      </c>
    </row>
    <row r="2826" spans="1:10" ht="39.6" x14ac:dyDescent="0.25">
      <c r="A2826" s="185" t="s">
        <v>1303</v>
      </c>
      <c r="B2826" s="187" t="s">
        <v>2391</v>
      </c>
      <c r="C2826" s="185" t="s">
        <v>1305</v>
      </c>
      <c r="D2826" s="185" t="s">
        <v>2392</v>
      </c>
      <c r="E2826" s="164" t="s">
        <v>1307</v>
      </c>
      <c r="F2826" s="164"/>
      <c r="G2826" s="186" t="s">
        <v>38</v>
      </c>
      <c r="H2826" s="189">
        <v>1</v>
      </c>
      <c r="I2826" s="188">
        <v>265</v>
      </c>
      <c r="J2826" s="188">
        <v>265</v>
      </c>
    </row>
    <row r="2827" spans="1:10" ht="39.6" x14ac:dyDescent="0.25">
      <c r="A2827" s="185" t="s">
        <v>1303</v>
      </c>
      <c r="B2827" s="187" t="s">
        <v>2393</v>
      </c>
      <c r="C2827" s="185" t="s">
        <v>1305</v>
      </c>
      <c r="D2827" s="185" t="s">
        <v>2394</v>
      </c>
      <c r="E2827" s="164" t="s">
        <v>1307</v>
      </c>
      <c r="F2827" s="164"/>
      <c r="G2827" s="186" t="s">
        <v>38</v>
      </c>
      <c r="H2827" s="189">
        <v>6</v>
      </c>
      <c r="I2827" s="188">
        <v>0.05</v>
      </c>
      <c r="J2827" s="188">
        <v>0.3</v>
      </c>
    </row>
    <row r="2828" spans="1:10" x14ac:dyDescent="0.25">
      <c r="A2828" s="196"/>
      <c r="B2828" s="196"/>
      <c r="C2828" s="196"/>
      <c r="D2828" s="196"/>
      <c r="E2828" s="196" t="s">
        <v>1309</v>
      </c>
      <c r="F2828" s="197">
        <v>1.61</v>
      </c>
      <c r="G2828" s="196" t="s">
        <v>1310</v>
      </c>
      <c r="H2828" s="197">
        <v>1.84</v>
      </c>
      <c r="I2828" s="196" t="s">
        <v>1311</v>
      </c>
      <c r="J2828" s="197">
        <v>3.45</v>
      </c>
    </row>
    <row r="2829" spans="1:10" x14ac:dyDescent="0.25">
      <c r="A2829" s="196"/>
      <c r="B2829" s="196"/>
      <c r="C2829" s="196"/>
      <c r="D2829" s="196"/>
      <c r="E2829" s="196" t="s">
        <v>1312</v>
      </c>
      <c r="F2829" s="197">
        <v>55.3</v>
      </c>
      <c r="G2829" s="196"/>
      <c r="H2829" s="165" t="s">
        <v>1313</v>
      </c>
      <c r="I2829" s="165"/>
      <c r="J2829" s="197">
        <v>325.08999999999997</v>
      </c>
    </row>
    <row r="2830" spans="1:10" ht="14.4" thickBot="1" x14ac:dyDescent="0.3">
      <c r="A2830" s="191"/>
      <c r="B2830" s="191"/>
      <c r="C2830" s="191"/>
      <c r="D2830" s="191"/>
      <c r="E2830" s="191"/>
      <c r="F2830" s="191"/>
      <c r="G2830" s="191" t="s">
        <v>1314</v>
      </c>
      <c r="H2830" s="193" t="s">
        <v>1375</v>
      </c>
      <c r="I2830" s="191" t="s">
        <v>1316</v>
      </c>
      <c r="J2830" s="192">
        <v>325.08999999999997</v>
      </c>
    </row>
    <row r="2831" spans="1:10" ht="14.4" thickTop="1" x14ac:dyDescent="0.25">
      <c r="A2831" s="179"/>
      <c r="B2831" s="179"/>
      <c r="C2831" s="179"/>
      <c r="D2831" s="179"/>
      <c r="E2831" s="179"/>
      <c r="F2831" s="179"/>
      <c r="G2831" s="179"/>
      <c r="H2831" s="179"/>
      <c r="I2831" s="179"/>
      <c r="J2831" s="179"/>
    </row>
    <row r="2832" spans="1:10" x14ac:dyDescent="0.25">
      <c r="A2832" s="168" t="s">
        <v>819</v>
      </c>
      <c r="B2832" s="170" t="s">
        <v>3</v>
      </c>
      <c r="C2832" s="168" t="s">
        <v>4</v>
      </c>
      <c r="D2832" s="168" t="s">
        <v>5</v>
      </c>
      <c r="E2832" s="161" t="s">
        <v>1291</v>
      </c>
      <c r="F2832" s="161"/>
      <c r="G2832" s="169" t="s">
        <v>6</v>
      </c>
      <c r="H2832" s="170" t="s">
        <v>7</v>
      </c>
      <c r="I2832" s="170" t="s">
        <v>8</v>
      </c>
      <c r="J2832" s="170" t="s">
        <v>10</v>
      </c>
    </row>
    <row r="2833" spans="1:10" ht="39.6" x14ac:dyDescent="0.25">
      <c r="A2833" s="174" t="s">
        <v>1292</v>
      </c>
      <c r="B2833" s="176" t="s">
        <v>820</v>
      </c>
      <c r="C2833" s="174" t="s">
        <v>20</v>
      </c>
      <c r="D2833" s="174" t="s">
        <v>821</v>
      </c>
      <c r="E2833" s="162" t="s">
        <v>1293</v>
      </c>
      <c r="F2833" s="162"/>
      <c r="G2833" s="175" t="s">
        <v>38</v>
      </c>
      <c r="H2833" s="178">
        <v>1</v>
      </c>
      <c r="I2833" s="177">
        <v>55.93</v>
      </c>
      <c r="J2833" s="177">
        <v>55.93</v>
      </c>
    </row>
    <row r="2834" spans="1:10" ht="39.6" x14ac:dyDescent="0.25">
      <c r="A2834" s="185" t="s">
        <v>1303</v>
      </c>
      <c r="B2834" s="187" t="s">
        <v>2395</v>
      </c>
      <c r="C2834" s="185" t="s">
        <v>36</v>
      </c>
      <c r="D2834" s="185" t="s">
        <v>2396</v>
      </c>
      <c r="E2834" s="164" t="s">
        <v>1307</v>
      </c>
      <c r="F2834" s="164"/>
      <c r="G2834" s="186" t="s">
        <v>38</v>
      </c>
      <c r="H2834" s="189">
        <v>1</v>
      </c>
      <c r="I2834" s="188">
        <v>55.93</v>
      </c>
      <c r="J2834" s="188">
        <v>55.93</v>
      </c>
    </row>
    <row r="2835" spans="1:10" x14ac:dyDescent="0.25">
      <c r="A2835" s="196"/>
      <c r="B2835" s="196"/>
      <c r="C2835" s="196"/>
      <c r="D2835" s="196"/>
      <c r="E2835" s="196" t="s">
        <v>1309</v>
      </c>
      <c r="F2835" s="197">
        <v>0</v>
      </c>
      <c r="G2835" s="196" t="s">
        <v>1310</v>
      </c>
      <c r="H2835" s="197">
        <v>0</v>
      </c>
      <c r="I2835" s="196" t="s">
        <v>1311</v>
      </c>
      <c r="J2835" s="197">
        <v>0</v>
      </c>
    </row>
    <row r="2836" spans="1:10" x14ac:dyDescent="0.25">
      <c r="A2836" s="196"/>
      <c r="B2836" s="196"/>
      <c r="C2836" s="196"/>
      <c r="D2836" s="196"/>
      <c r="E2836" s="196" t="s">
        <v>1312</v>
      </c>
      <c r="F2836" s="197">
        <v>11.46</v>
      </c>
      <c r="G2836" s="196"/>
      <c r="H2836" s="165" t="s">
        <v>1313</v>
      </c>
      <c r="I2836" s="165"/>
      <c r="J2836" s="197">
        <v>67.39</v>
      </c>
    </row>
    <row r="2837" spans="1:10" ht="14.4" thickBot="1" x14ac:dyDescent="0.3">
      <c r="A2837" s="191"/>
      <c r="B2837" s="191"/>
      <c r="C2837" s="191"/>
      <c r="D2837" s="191"/>
      <c r="E2837" s="191"/>
      <c r="F2837" s="191"/>
      <c r="G2837" s="191" t="s">
        <v>1314</v>
      </c>
      <c r="H2837" s="193" t="s">
        <v>1436</v>
      </c>
      <c r="I2837" s="191" t="s">
        <v>1316</v>
      </c>
      <c r="J2837" s="192">
        <v>404.34</v>
      </c>
    </row>
    <row r="2838" spans="1:10" ht="14.4" thickTop="1" x14ac:dyDescent="0.25">
      <c r="A2838" s="179"/>
      <c r="B2838" s="179"/>
      <c r="C2838" s="179"/>
      <c r="D2838" s="179"/>
      <c r="E2838" s="179"/>
      <c r="F2838" s="179"/>
      <c r="G2838" s="179"/>
      <c r="H2838" s="179"/>
      <c r="I2838" s="179"/>
      <c r="J2838" s="179"/>
    </row>
    <row r="2839" spans="1:10" x14ac:dyDescent="0.25">
      <c r="A2839" s="168" t="s">
        <v>822</v>
      </c>
      <c r="B2839" s="170" t="s">
        <v>3</v>
      </c>
      <c r="C2839" s="168" t="s">
        <v>4</v>
      </c>
      <c r="D2839" s="168" t="s">
        <v>5</v>
      </c>
      <c r="E2839" s="161" t="s">
        <v>1291</v>
      </c>
      <c r="F2839" s="161"/>
      <c r="G2839" s="169" t="s">
        <v>6</v>
      </c>
      <c r="H2839" s="170" t="s">
        <v>7</v>
      </c>
      <c r="I2839" s="170" t="s">
        <v>8</v>
      </c>
      <c r="J2839" s="170" t="s">
        <v>10</v>
      </c>
    </row>
    <row r="2840" spans="1:10" ht="26.4" x14ac:dyDescent="0.25">
      <c r="A2840" s="174" t="s">
        <v>1292</v>
      </c>
      <c r="B2840" s="176" t="s">
        <v>823</v>
      </c>
      <c r="C2840" s="174" t="s">
        <v>20</v>
      </c>
      <c r="D2840" s="174" t="s">
        <v>824</v>
      </c>
      <c r="E2840" s="162" t="s">
        <v>1293</v>
      </c>
      <c r="F2840" s="162"/>
      <c r="G2840" s="175" t="s">
        <v>38</v>
      </c>
      <c r="H2840" s="178">
        <v>1</v>
      </c>
      <c r="I2840" s="177">
        <v>16.84</v>
      </c>
      <c r="J2840" s="177">
        <v>16.84</v>
      </c>
    </row>
    <row r="2841" spans="1:10" ht="26.4" x14ac:dyDescent="0.25">
      <c r="A2841" s="180" t="s">
        <v>1294</v>
      </c>
      <c r="B2841" s="182" t="s">
        <v>1510</v>
      </c>
      <c r="C2841" s="180" t="s">
        <v>36</v>
      </c>
      <c r="D2841" s="180" t="s">
        <v>1511</v>
      </c>
      <c r="E2841" s="163" t="s">
        <v>1297</v>
      </c>
      <c r="F2841" s="163"/>
      <c r="G2841" s="181" t="s">
        <v>1298</v>
      </c>
      <c r="H2841" s="184">
        <v>0.1</v>
      </c>
      <c r="I2841" s="183">
        <v>29.98</v>
      </c>
      <c r="J2841" s="183">
        <v>2.99</v>
      </c>
    </row>
    <row r="2842" spans="1:10" ht="26.4" x14ac:dyDescent="0.25">
      <c r="A2842" s="180" t="s">
        <v>1294</v>
      </c>
      <c r="B2842" s="182" t="s">
        <v>1301</v>
      </c>
      <c r="C2842" s="180" t="s">
        <v>36</v>
      </c>
      <c r="D2842" s="180" t="s">
        <v>1302</v>
      </c>
      <c r="E2842" s="163" t="s">
        <v>1297</v>
      </c>
      <c r="F2842" s="163"/>
      <c r="G2842" s="181" t="s">
        <v>1298</v>
      </c>
      <c r="H2842" s="184">
        <v>0.2</v>
      </c>
      <c r="I2842" s="183">
        <v>24.25</v>
      </c>
      <c r="J2842" s="183">
        <v>4.8499999999999996</v>
      </c>
    </row>
    <row r="2843" spans="1:10" ht="39.6" x14ac:dyDescent="0.25">
      <c r="A2843" s="185" t="s">
        <v>1303</v>
      </c>
      <c r="B2843" s="187" t="s">
        <v>2397</v>
      </c>
      <c r="C2843" s="185" t="s">
        <v>1305</v>
      </c>
      <c r="D2843" s="185" t="s">
        <v>2398</v>
      </c>
      <c r="E2843" s="164" t="s">
        <v>1307</v>
      </c>
      <c r="F2843" s="164"/>
      <c r="G2843" s="186" t="s">
        <v>38</v>
      </c>
      <c r="H2843" s="189">
        <v>1</v>
      </c>
      <c r="I2843" s="188">
        <v>9</v>
      </c>
      <c r="J2843" s="188">
        <v>9</v>
      </c>
    </row>
    <row r="2844" spans="1:10" x14ac:dyDescent="0.25">
      <c r="A2844" s="196"/>
      <c r="B2844" s="196"/>
      <c r="C2844" s="196"/>
      <c r="D2844" s="196"/>
      <c r="E2844" s="196" t="s">
        <v>1309</v>
      </c>
      <c r="F2844" s="197">
        <v>2.69</v>
      </c>
      <c r="G2844" s="196" t="s">
        <v>1310</v>
      </c>
      <c r="H2844" s="197">
        <v>3.07</v>
      </c>
      <c r="I2844" s="196" t="s">
        <v>1311</v>
      </c>
      <c r="J2844" s="197">
        <v>5.76</v>
      </c>
    </row>
    <row r="2845" spans="1:10" x14ac:dyDescent="0.25">
      <c r="A2845" s="196"/>
      <c r="B2845" s="196"/>
      <c r="C2845" s="196"/>
      <c r="D2845" s="196"/>
      <c r="E2845" s="196" t="s">
        <v>1312</v>
      </c>
      <c r="F2845" s="197">
        <v>3.45</v>
      </c>
      <c r="G2845" s="196"/>
      <c r="H2845" s="165" t="s">
        <v>1313</v>
      </c>
      <c r="I2845" s="165"/>
      <c r="J2845" s="197">
        <v>20.29</v>
      </c>
    </row>
    <row r="2846" spans="1:10" ht="14.4" thickBot="1" x14ac:dyDescent="0.3">
      <c r="A2846" s="191"/>
      <c r="B2846" s="191"/>
      <c r="C2846" s="191"/>
      <c r="D2846" s="191"/>
      <c r="E2846" s="191"/>
      <c r="F2846" s="191"/>
      <c r="G2846" s="191" t="s">
        <v>1314</v>
      </c>
      <c r="H2846" s="193" t="s">
        <v>1832</v>
      </c>
      <c r="I2846" s="191" t="s">
        <v>1316</v>
      </c>
      <c r="J2846" s="192">
        <v>40.58</v>
      </c>
    </row>
    <row r="2847" spans="1:10" ht="14.4" thickTop="1" x14ac:dyDescent="0.25">
      <c r="A2847" s="179"/>
      <c r="B2847" s="179"/>
      <c r="C2847" s="179"/>
      <c r="D2847" s="179"/>
      <c r="E2847" s="179"/>
      <c r="F2847" s="179"/>
      <c r="G2847" s="179"/>
      <c r="H2847" s="179"/>
      <c r="I2847" s="179"/>
      <c r="J2847" s="179"/>
    </row>
    <row r="2848" spans="1:10" x14ac:dyDescent="0.25">
      <c r="A2848" s="168" t="s">
        <v>825</v>
      </c>
      <c r="B2848" s="170" t="s">
        <v>3</v>
      </c>
      <c r="C2848" s="168" t="s">
        <v>4</v>
      </c>
      <c r="D2848" s="168" t="s">
        <v>5</v>
      </c>
      <c r="E2848" s="161" t="s">
        <v>1291</v>
      </c>
      <c r="F2848" s="161"/>
      <c r="G2848" s="169" t="s">
        <v>6</v>
      </c>
      <c r="H2848" s="170" t="s">
        <v>7</v>
      </c>
      <c r="I2848" s="170" t="s">
        <v>8</v>
      </c>
      <c r="J2848" s="170" t="s">
        <v>10</v>
      </c>
    </row>
    <row r="2849" spans="1:10" ht="39.6" x14ac:dyDescent="0.25">
      <c r="A2849" s="174" t="s">
        <v>1292</v>
      </c>
      <c r="B2849" s="176" t="s">
        <v>826</v>
      </c>
      <c r="C2849" s="174" t="s">
        <v>20</v>
      </c>
      <c r="D2849" s="174" t="s">
        <v>827</v>
      </c>
      <c r="E2849" s="162" t="s">
        <v>1293</v>
      </c>
      <c r="F2849" s="162"/>
      <c r="G2849" s="175" t="s">
        <v>38</v>
      </c>
      <c r="H2849" s="178">
        <v>1</v>
      </c>
      <c r="I2849" s="177">
        <v>25.04</v>
      </c>
      <c r="J2849" s="177">
        <v>25.04</v>
      </c>
    </row>
    <row r="2850" spans="1:10" ht="26.4" x14ac:dyDescent="0.25">
      <c r="A2850" s="180" t="s">
        <v>1294</v>
      </c>
      <c r="B2850" s="182" t="s">
        <v>1301</v>
      </c>
      <c r="C2850" s="180" t="s">
        <v>36</v>
      </c>
      <c r="D2850" s="180" t="s">
        <v>1302</v>
      </c>
      <c r="E2850" s="163" t="s">
        <v>1297</v>
      </c>
      <c r="F2850" s="163"/>
      <c r="G2850" s="181" t="s">
        <v>1298</v>
      </c>
      <c r="H2850" s="184">
        <v>0.2</v>
      </c>
      <c r="I2850" s="183">
        <v>24.25</v>
      </c>
      <c r="J2850" s="183">
        <v>4.8499999999999996</v>
      </c>
    </row>
    <row r="2851" spans="1:10" ht="26.4" x14ac:dyDescent="0.25">
      <c r="A2851" s="185" t="s">
        <v>1303</v>
      </c>
      <c r="B2851" s="187" t="s">
        <v>2399</v>
      </c>
      <c r="C2851" s="185" t="s">
        <v>1642</v>
      </c>
      <c r="D2851" s="185" t="s">
        <v>2400</v>
      </c>
      <c r="E2851" s="164" t="s">
        <v>1307</v>
      </c>
      <c r="F2851" s="164"/>
      <c r="G2851" s="186" t="s">
        <v>771</v>
      </c>
      <c r="H2851" s="189">
        <v>1</v>
      </c>
      <c r="I2851" s="188">
        <v>20.190000000000001</v>
      </c>
      <c r="J2851" s="188">
        <v>20.190000000000001</v>
      </c>
    </row>
    <row r="2852" spans="1:10" x14ac:dyDescent="0.25">
      <c r="A2852" s="196"/>
      <c r="B2852" s="196"/>
      <c r="C2852" s="196"/>
      <c r="D2852" s="196"/>
      <c r="E2852" s="196" t="s">
        <v>1309</v>
      </c>
      <c r="F2852" s="197">
        <v>1.61</v>
      </c>
      <c r="G2852" s="196" t="s">
        <v>1310</v>
      </c>
      <c r="H2852" s="197">
        <v>1.85</v>
      </c>
      <c r="I2852" s="196" t="s">
        <v>1311</v>
      </c>
      <c r="J2852" s="197">
        <v>3.46</v>
      </c>
    </row>
    <row r="2853" spans="1:10" x14ac:dyDescent="0.25">
      <c r="A2853" s="196"/>
      <c r="B2853" s="196"/>
      <c r="C2853" s="196"/>
      <c r="D2853" s="196"/>
      <c r="E2853" s="196" t="s">
        <v>1312</v>
      </c>
      <c r="F2853" s="197">
        <v>5.13</v>
      </c>
      <c r="G2853" s="196"/>
      <c r="H2853" s="165" t="s">
        <v>1313</v>
      </c>
      <c r="I2853" s="165"/>
      <c r="J2853" s="197">
        <v>30.17</v>
      </c>
    </row>
    <row r="2854" spans="1:10" ht="14.4" thickBot="1" x14ac:dyDescent="0.3">
      <c r="A2854" s="191"/>
      <c r="B2854" s="191"/>
      <c r="C2854" s="191"/>
      <c r="D2854" s="191"/>
      <c r="E2854" s="191"/>
      <c r="F2854" s="191"/>
      <c r="G2854" s="191" t="s">
        <v>1314</v>
      </c>
      <c r="H2854" s="193" t="s">
        <v>2161</v>
      </c>
      <c r="I2854" s="191" t="s">
        <v>1316</v>
      </c>
      <c r="J2854" s="192">
        <v>1176.6300000000001</v>
      </c>
    </row>
    <row r="2855" spans="1:10" ht="14.4" thickTop="1" x14ac:dyDescent="0.25">
      <c r="A2855" s="179"/>
      <c r="B2855" s="179"/>
      <c r="C2855" s="179"/>
      <c r="D2855" s="179"/>
      <c r="E2855" s="179"/>
      <c r="F2855" s="179"/>
      <c r="G2855" s="179"/>
      <c r="H2855" s="179"/>
      <c r="I2855" s="179"/>
      <c r="J2855" s="179"/>
    </row>
    <row r="2856" spans="1:10" x14ac:dyDescent="0.25">
      <c r="A2856" s="168" t="s">
        <v>828</v>
      </c>
      <c r="B2856" s="170" t="s">
        <v>3</v>
      </c>
      <c r="C2856" s="168" t="s">
        <v>4</v>
      </c>
      <c r="D2856" s="168" t="s">
        <v>5</v>
      </c>
      <c r="E2856" s="161" t="s">
        <v>1291</v>
      </c>
      <c r="F2856" s="161"/>
      <c r="G2856" s="169" t="s">
        <v>6</v>
      </c>
      <c r="H2856" s="170" t="s">
        <v>7</v>
      </c>
      <c r="I2856" s="170" t="s">
        <v>8</v>
      </c>
      <c r="J2856" s="170" t="s">
        <v>10</v>
      </c>
    </row>
    <row r="2857" spans="1:10" x14ac:dyDescent="0.25">
      <c r="A2857" s="174" t="s">
        <v>1292</v>
      </c>
      <c r="B2857" s="176" t="s">
        <v>829</v>
      </c>
      <c r="C2857" s="174" t="s">
        <v>20</v>
      </c>
      <c r="D2857" s="174" t="s">
        <v>830</v>
      </c>
      <c r="E2857" s="162" t="s">
        <v>1293</v>
      </c>
      <c r="F2857" s="162"/>
      <c r="G2857" s="175" t="s">
        <v>38</v>
      </c>
      <c r="H2857" s="178">
        <v>1</v>
      </c>
      <c r="I2857" s="177">
        <v>33.270000000000003</v>
      </c>
      <c r="J2857" s="177">
        <v>33.270000000000003</v>
      </c>
    </row>
    <row r="2858" spans="1:10" ht="26.4" x14ac:dyDescent="0.25">
      <c r="A2858" s="180" t="s">
        <v>1294</v>
      </c>
      <c r="B2858" s="182" t="s">
        <v>1295</v>
      </c>
      <c r="C2858" s="180" t="s">
        <v>36</v>
      </c>
      <c r="D2858" s="180" t="s">
        <v>1296</v>
      </c>
      <c r="E2858" s="163" t="s">
        <v>1297</v>
      </c>
      <c r="F2858" s="163"/>
      <c r="G2858" s="181" t="s">
        <v>1298</v>
      </c>
      <c r="H2858" s="184">
        <v>0.309</v>
      </c>
      <c r="I2858" s="183">
        <v>25.7</v>
      </c>
      <c r="J2858" s="183">
        <v>7.94</v>
      </c>
    </row>
    <row r="2859" spans="1:10" x14ac:dyDescent="0.25">
      <c r="A2859" s="185" t="s">
        <v>1303</v>
      </c>
      <c r="B2859" s="187" t="s">
        <v>2401</v>
      </c>
      <c r="C2859" s="185" t="s">
        <v>1590</v>
      </c>
      <c r="D2859" s="185" t="s">
        <v>830</v>
      </c>
      <c r="E2859" s="164" t="s">
        <v>1307</v>
      </c>
      <c r="F2859" s="164"/>
      <c r="G2859" s="186" t="s">
        <v>38</v>
      </c>
      <c r="H2859" s="189">
        <v>1</v>
      </c>
      <c r="I2859" s="188">
        <v>25.33</v>
      </c>
      <c r="J2859" s="188">
        <v>25.33</v>
      </c>
    </row>
    <row r="2860" spans="1:10" x14ac:dyDescent="0.25">
      <c r="A2860" s="196"/>
      <c r="B2860" s="196"/>
      <c r="C2860" s="196"/>
      <c r="D2860" s="196"/>
      <c r="E2860" s="196" t="s">
        <v>1309</v>
      </c>
      <c r="F2860" s="197">
        <v>2.69</v>
      </c>
      <c r="G2860" s="196" t="s">
        <v>1310</v>
      </c>
      <c r="H2860" s="197">
        <v>3.07</v>
      </c>
      <c r="I2860" s="196" t="s">
        <v>1311</v>
      </c>
      <c r="J2860" s="197">
        <v>5.76</v>
      </c>
    </row>
    <row r="2861" spans="1:10" x14ac:dyDescent="0.25">
      <c r="A2861" s="196"/>
      <c r="B2861" s="196"/>
      <c r="C2861" s="196"/>
      <c r="D2861" s="196"/>
      <c r="E2861" s="196" t="s">
        <v>1312</v>
      </c>
      <c r="F2861" s="197">
        <v>6.82</v>
      </c>
      <c r="G2861" s="196"/>
      <c r="H2861" s="165" t="s">
        <v>1313</v>
      </c>
      <c r="I2861" s="165"/>
      <c r="J2861" s="197">
        <v>40.090000000000003</v>
      </c>
    </row>
    <row r="2862" spans="1:10" ht="14.4" thickBot="1" x14ac:dyDescent="0.3">
      <c r="A2862" s="191"/>
      <c r="B2862" s="191"/>
      <c r="C2862" s="191"/>
      <c r="D2862" s="191"/>
      <c r="E2862" s="191"/>
      <c r="F2862" s="191"/>
      <c r="G2862" s="191" t="s">
        <v>1314</v>
      </c>
      <c r="H2862" s="193" t="s">
        <v>2402</v>
      </c>
      <c r="I2862" s="191" t="s">
        <v>1316</v>
      </c>
      <c r="J2862" s="192">
        <v>1322.97</v>
      </c>
    </row>
    <row r="2863" spans="1:10" ht="14.4" thickTop="1" x14ac:dyDescent="0.25">
      <c r="A2863" s="179"/>
      <c r="B2863" s="179"/>
      <c r="C2863" s="179"/>
      <c r="D2863" s="179"/>
      <c r="E2863" s="179"/>
      <c r="F2863" s="179"/>
      <c r="G2863" s="179"/>
      <c r="H2863" s="179"/>
      <c r="I2863" s="179"/>
      <c r="J2863" s="179"/>
    </row>
    <row r="2864" spans="1:10" x14ac:dyDescent="0.25">
      <c r="A2864" s="168" t="s">
        <v>831</v>
      </c>
      <c r="B2864" s="170" t="s">
        <v>3</v>
      </c>
      <c r="C2864" s="168" t="s">
        <v>4</v>
      </c>
      <c r="D2864" s="168" t="s">
        <v>5</v>
      </c>
      <c r="E2864" s="161" t="s">
        <v>1291</v>
      </c>
      <c r="F2864" s="161"/>
      <c r="G2864" s="169" t="s">
        <v>6</v>
      </c>
      <c r="H2864" s="170" t="s">
        <v>7</v>
      </c>
      <c r="I2864" s="170" t="s">
        <v>8</v>
      </c>
      <c r="J2864" s="170" t="s">
        <v>10</v>
      </c>
    </row>
    <row r="2865" spans="1:10" ht="39.6" x14ac:dyDescent="0.25">
      <c r="A2865" s="174" t="s">
        <v>1292</v>
      </c>
      <c r="B2865" s="176" t="s">
        <v>832</v>
      </c>
      <c r="C2865" s="174" t="s">
        <v>20</v>
      </c>
      <c r="D2865" s="174" t="s">
        <v>833</v>
      </c>
      <c r="E2865" s="162" t="s">
        <v>1293</v>
      </c>
      <c r="F2865" s="162"/>
      <c r="G2865" s="175" t="s">
        <v>38</v>
      </c>
      <c r="H2865" s="178">
        <v>1</v>
      </c>
      <c r="I2865" s="177">
        <v>220.73</v>
      </c>
      <c r="J2865" s="177">
        <v>220.73</v>
      </c>
    </row>
    <row r="2866" spans="1:10" ht="26.4" x14ac:dyDescent="0.25">
      <c r="A2866" s="180" t="s">
        <v>1294</v>
      </c>
      <c r="B2866" s="182" t="s">
        <v>1299</v>
      </c>
      <c r="C2866" s="180" t="s">
        <v>36</v>
      </c>
      <c r="D2866" s="180" t="s">
        <v>1300</v>
      </c>
      <c r="E2866" s="163" t="s">
        <v>1297</v>
      </c>
      <c r="F2866" s="163"/>
      <c r="G2866" s="181" t="s">
        <v>1298</v>
      </c>
      <c r="H2866" s="184">
        <v>0.4</v>
      </c>
      <c r="I2866" s="183">
        <v>30.42</v>
      </c>
      <c r="J2866" s="183">
        <v>12.16</v>
      </c>
    </row>
    <row r="2867" spans="1:10" ht="26.4" x14ac:dyDescent="0.25">
      <c r="A2867" s="180" t="s">
        <v>1294</v>
      </c>
      <c r="B2867" s="182" t="s">
        <v>1295</v>
      </c>
      <c r="C2867" s="180" t="s">
        <v>36</v>
      </c>
      <c r="D2867" s="180" t="s">
        <v>1296</v>
      </c>
      <c r="E2867" s="163" t="s">
        <v>1297</v>
      </c>
      <c r="F2867" s="163"/>
      <c r="G2867" s="181" t="s">
        <v>1298</v>
      </c>
      <c r="H2867" s="184">
        <v>0.2</v>
      </c>
      <c r="I2867" s="183">
        <v>25.7</v>
      </c>
      <c r="J2867" s="183">
        <v>5.14</v>
      </c>
    </row>
    <row r="2868" spans="1:10" ht="39.6" x14ac:dyDescent="0.25">
      <c r="A2868" s="185" t="s">
        <v>1303</v>
      </c>
      <c r="B2868" s="187" t="s">
        <v>2403</v>
      </c>
      <c r="C2868" s="185" t="s">
        <v>1305</v>
      </c>
      <c r="D2868" s="185" t="s">
        <v>2404</v>
      </c>
      <c r="E2868" s="164" t="s">
        <v>1307</v>
      </c>
      <c r="F2868" s="164"/>
      <c r="G2868" s="186" t="s">
        <v>38</v>
      </c>
      <c r="H2868" s="189">
        <v>1</v>
      </c>
      <c r="I2868" s="188">
        <v>203.43</v>
      </c>
      <c r="J2868" s="188">
        <v>203.43</v>
      </c>
    </row>
    <row r="2869" spans="1:10" x14ac:dyDescent="0.25">
      <c r="A2869" s="196"/>
      <c r="B2869" s="196"/>
      <c r="C2869" s="196"/>
      <c r="D2869" s="196"/>
      <c r="E2869" s="196" t="s">
        <v>1309</v>
      </c>
      <c r="F2869" s="197">
        <v>6.11</v>
      </c>
      <c r="G2869" s="196" t="s">
        <v>1310</v>
      </c>
      <c r="H2869" s="197">
        <v>6.96</v>
      </c>
      <c r="I2869" s="196" t="s">
        <v>1311</v>
      </c>
      <c r="J2869" s="197">
        <v>13.07</v>
      </c>
    </row>
    <row r="2870" spans="1:10" x14ac:dyDescent="0.25">
      <c r="A2870" s="196"/>
      <c r="B2870" s="196"/>
      <c r="C2870" s="196"/>
      <c r="D2870" s="196"/>
      <c r="E2870" s="196" t="s">
        <v>1312</v>
      </c>
      <c r="F2870" s="197">
        <v>45.24</v>
      </c>
      <c r="G2870" s="196"/>
      <c r="H2870" s="165" t="s">
        <v>1313</v>
      </c>
      <c r="I2870" s="165"/>
      <c r="J2870" s="197">
        <v>265.97000000000003</v>
      </c>
    </row>
    <row r="2871" spans="1:10" ht="14.4" thickBot="1" x14ac:dyDescent="0.3">
      <c r="A2871" s="191"/>
      <c r="B2871" s="191"/>
      <c r="C2871" s="191"/>
      <c r="D2871" s="191"/>
      <c r="E2871" s="191"/>
      <c r="F2871" s="191"/>
      <c r="G2871" s="191" t="s">
        <v>1314</v>
      </c>
      <c r="H2871" s="193" t="s">
        <v>1375</v>
      </c>
      <c r="I2871" s="191" t="s">
        <v>1316</v>
      </c>
      <c r="J2871" s="192">
        <v>265.97000000000003</v>
      </c>
    </row>
    <row r="2872" spans="1:10" ht="14.4" thickTop="1" x14ac:dyDescent="0.25">
      <c r="A2872" s="179"/>
      <c r="B2872" s="179"/>
      <c r="C2872" s="179"/>
      <c r="D2872" s="179"/>
      <c r="E2872" s="179"/>
      <c r="F2872" s="179"/>
      <c r="G2872" s="179"/>
      <c r="H2872" s="179"/>
      <c r="I2872" s="179"/>
      <c r="J2872" s="179"/>
    </row>
    <row r="2873" spans="1:10" x14ac:dyDescent="0.25">
      <c r="A2873" s="168" t="s">
        <v>834</v>
      </c>
      <c r="B2873" s="170" t="s">
        <v>3</v>
      </c>
      <c r="C2873" s="168" t="s">
        <v>4</v>
      </c>
      <c r="D2873" s="168" t="s">
        <v>5</v>
      </c>
      <c r="E2873" s="161" t="s">
        <v>1291</v>
      </c>
      <c r="F2873" s="161"/>
      <c r="G2873" s="169" t="s">
        <v>6</v>
      </c>
      <c r="H2873" s="170" t="s">
        <v>7</v>
      </c>
      <c r="I2873" s="170" t="s">
        <v>8</v>
      </c>
      <c r="J2873" s="170" t="s">
        <v>10</v>
      </c>
    </row>
    <row r="2874" spans="1:10" ht="26.4" x14ac:dyDescent="0.25">
      <c r="A2874" s="174" t="s">
        <v>1292</v>
      </c>
      <c r="B2874" s="176" t="s">
        <v>835</v>
      </c>
      <c r="C2874" s="174" t="s">
        <v>20</v>
      </c>
      <c r="D2874" s="174" t="s">
        <v>836</v>
      </c>
      <c r="E2874" s="162" t="s">
        <v>1293</v>
      </c>
      <c r="F2874" s="162"/>
      <c r="G2874" s="175" t="s">
        <v>38</v>
      </c>
      <c r="H2874" s="178">
        <v>1</v>
      </c>
      <c r="I2874" s="177">
        <v>476.69</v>
      </c>
      <c r="J2874" s="177">
        <v>476.69</v>
      </c>
    </row>
    <row r="2875" spans="1:10" ht="26.4" x14ac:dyDescent="0.25">
      <c r="A2875" s="180" t="s">
        <v>1294</v>
      </c>
      <c r="B2875" s="182" t="s">
        <v>1301</v>
      </c>
      <c r="C2875" s="180" t="s">
        <v>36</v>
      </c>
      <c r="D2875" s="180" t="s">
        <v>1302</v>
      </c>
      <c r="E2875" s="163" t="s">
        <v>1297</v>
      </c>
      <c r="F2875" s="163"/>
      <c r="G2875" s="181" t="s">
        <v>1298</v>
      </c>
      <c r="H2875" s="184">
        <v>1</v>
      </c>
      <c r="I2875" s="183">
        <v>24.25</v>
      </c>
      <c r="J2875" s="183">
        <v>24.25</v>
      </c>
    </row>
    <row r="2876" spans="1:10" ht="26.4" x14ac:dyDescent="0.25">
      <c r="A2876" s="180" t="s">
        <v>1294</v>
      </c>
      <c r="B2876" s="182" t="s">
        <v>1510</v>
      </c>
      <c r="C2876" s="180" t="s">
        <v>36</v>
      </c>
      <c r="D2876" s="180" t="s">
        <v>1511</v>
      </c>
      <c r="E2876" s="163" t="s">
        <v>1297</v>
      </c>
      <c r="F2876" s="163"/>
      <c r="G2876" s="181" t="s">
        <v>1298</v>
      </c>
      <c r="H2876" s="184">
        <v>1</v>
      </c>
      <c r="I2876" s="183">
        <v>29.98</v>
      </c>
      <c r="J2876" s="183">
        <v>29.98</v>
      </c>
    </row>
    <row r="2877" spans="1:10" ht="26.4" x14ac:dyDescent="0.25">
      <c r="A2877" s="185" t="s">
        <v>1303</v>
      </c>
      <c r="B2877" s="187" t="s">
        <v>2405</v>
      </c>
      <c r="C2877" s="185" t="s">
        <v>1642</v>
      </c>
      <c r="D2877" s="185" t="s">
        <v>2406</v>
      </c>
      <c r="E2877" s="164" t="s">
        <v>1307</v>
      </c>
      <c r="F2877" s="164"/>
      <c r="G2877" s="186" t="s">
        <v>771</v>
      </c>
      <c r="H2877" s="189">
        <v>1</v>
      </c>
      <c r="I2877" s="188">
        <v>422.46</v>
      </c>
      <c r="J2877" s="188">
        <v>422.46</v>
      </c>
    </row>
    <row r="2878" spans="1:10" x14ac:dyDescent="0.25">
      <c r="A2878" s="196"/>
      <c r="B2878" s="196"/>
      <c r="C2878" s="196"/>
      <c r="D2878" s="196"/>
      <c r="E2878" s="196" t="s">
        <v>1309</v>
      </c>
      <c r="F2878" s="197">
        <v>18.84</v>
      </c>
      <c r="G2878" s="196" t="s">
        <v>1310</v>
      </c>
      <c r="H2878" s="197">
        <v>21.46</v>
      </c>
      <c r="I2878" s="196" t="s">
        <v>1311</v>
      </c>
      <c r="J2878" s="197">
        <v>40.299999999999997</v>
      </c>
    </row>
    <row r="2879" spans="1:10" x14ac:dyDescent="0.25">
      <c r="A2879" s="196"/>
      <c r="B2879" s="196"/>
      <c r="C2879" s="196"/>
      <c r="D2879" s="196"/>
      <c r="E2879" s="196" t="s">
        <v>1312</v>
      </c>
      <c r="F2879" s="197">
        <v>97.72</v>
      </c>
      <c r="G2879" s="196"/>
      <c r="H2879" s="165" t="s">
        <v>1313</v>
      </c>
      <c r="I2879" s="165"/>
      <c r="J2879" s="197">
        <v>574.41</v>
      </c>
    </row>
    <row r="2880" spans="1:10" ht="14.4" thickBot="1" x14ac:dyDescent="0.3">
      <c r="A2880" s="191"/>
      <c r="B2880" s="191"/>
      <c r="C2880" s="191"/>
      <c r="D2880" s="191"/>
      <c r="E2880" s="191"/>
      <c r="F2880" s="191"/>
      <c r="G2880" s="191" t="s">
        <v>1314</v>
      </c>
      <c r="H2880" s="193" t="s">
        <v>2055</v>
      </c>
      <c r="I2880" s="191" t="s">
        <v>1316</v>
      </c>
      <c r="J2880" s="192">
        <v>2872.05</v>
      </c>
    </row>
    <row r="2881" spans="1:10" ht="14.4" thickTop="1" x14ac:dyDescent="0.25">
      <c r="A2881" s="179"/>
      <c r="B2881" s="179"/>
      <c r="C2881" s="179"/>
      <c r="D2881" s="179"/>
      <c r="E2881" s="179"/>
      <c r="F2881" s="179"/>
      <c r="G2881" s="179"/>
      <c r="H2881" s="179"/>
      <c r="I2881" s="179"/>
      <c r="J2881" s="179"/>
    </row>
    <row r="2882" spans="1:10" x14ac:dyDescent="0.25">
      <c r="A2882" s="168" t="s">
        <v>837</v>
      </c>
      <c r="B2882" s="170" t="s">
        <v>3</v>
      </c>
      <c r="C2882" s="168" t="s">
        <v>4</v>
      </c>
      <c r="D2882" s="168" t="s">
        <v>5</v>
      </c>
      <c r="E2882" s="161" t="s">
        <v>1291</v>
      </c>
      <c r="F2882" s="161"/>
      <c r="G2882" s="169" t="s">
        <v>6</v>
      </c>
      <c r="H2882" s="170" t="s">
        <v>7</v>
      </c>
      <c r="I2882" s="170" t="s">
        <v>8</v>
      </c>
      <c r="J2882" s="170" t="s">
        <v>10</v>
      </c>
    </row>
    <row r="2883" spans="1:10" ht="39.6" x14ac:dyDescent="0.25">
      <c r="A2883" s="174" t="s">
        <v>1292</v>
      </c>
      <c r="B2883" s="176" t="s">
        <v>838</v>
      </c>
      <c r="C2883" s="174" t="s">
        <v>20</v>
      </c>
      <c r="D2883" s="174" t="s">
        <v>839</v>
      </c>
      <c r="E2883" s="162" t="s">
        <v>1293</v>
      </c>
      <c r="F2883" s="162"/>
      <c r="G2883" s="175" t="s">
        <v>38</v>
      </c>
      <c r="H2883" s="178">
        <v>1</v>
      </c>
      <c r="I2883" s="177">
        <v>32.119999999999997</v>
      </c>
      <c r="J2883" s="177">
        <v>32.119999999999997</v>
      </c>
    </row>
    <row r="2884" spans="1:10" ht="26.4" x14ac:dyDescent="0.25">
      <c r="A2884" s="180" t="s">
        <v>1294</v>
      </c>
      <c r="B2884" s="182" t="s">
        <v>1301</v>
      </c>
      <c r="C2884" s="180" t="s">
        <v>36</v>
      </c>
      <c r="D2884" s="180" t="s">
        <v>1302</v>
      </c>
      <c r="E2884" s="163" t="s">
        <v>1297</v>
      </c>
      <c r="F2884" s="163"/>
      <c r="G2884" s="181" t="s">
        <v>1298</v>
      </c>
      <c r="H2884" s="184">
        <v>0.3</v>
      </c>
      <c r="I2884" s="183">
        <v>24.25</v>
      </c>
      <c r="J2884" s="183">
        <v>7.27</v>
      </c>
    </row>
    <row r="2885" spans="1:10" ht="26.4" x14ac:dyDescent="0.25">
      <c r="A2885" s="180" t="s">
        <v>1294</v>
      </c>
      <c r="B2885" s="182" t="s">
        <v>1510</v>
      </c>
      <c r="C2885" s="180" t="s">
        <v>36</v>
      </c>
      <c r="D2885" s="180" t="s">
        <v>1511</v>
      </c>
      <c r="E2885" s="163" t="s">
        <v>1297</v>
      </c>
      <c r="F2885" s="163"/>
      <c r="G2885" s="181" t="s">
        <v>1298</v>
      </c>
      <c r="H2885" s="184">
        <v>0.3</v>
      </c>
      <c r="I2885" s="183">
        <v>29.98</v>
      </c>
      <c r="J2885" s="183">
        <v>8.99</v>
      </c>
    </row>
    <row r="2886" spans="1:10" x14ac:dyDescent="0.25">
      <c r="A2886" s="185" t="s">
        <v>1303</v>
      </c>
      <c r="B2886" s="187" t="s">
        <v>2407</v>
      </c>
      <c r="C2886" s="185" t="s">
        <v>2017</v>
      </c>
      <c r="D2886" s="185" t="s">
        <v>2408</v>
      </c>
      <c r="E2886" s="164" t="s">
        <v>1307</v>
      </c>
      <c r="F2886" s="164"/>
      <c r="G2886" s="186" t="s">
        <v>38</v>
      </c>
      <c r="H2886" s="189">
        <v>2</v>
      </c>
      <c r="I2886" s="188">
        <v>0.33</v>
      </c>
      <c r="J2886" s="188">
        <v>0.66</v>
      </c>
    </row>
    <row r="2887" spans="1:10" ht="26.4" x14ac:dyDescent="0.25">
      <c r="A2887" s="185" t="s">
        <v>1303</v>
      </c>
      <c r="B2887" s="187" t="s">
        <v>2409</v>
      </c>
      <c r="C2887" s="185" t="s">
        <v>2017</v>
      </c>
      <c r="D2887" s="185" t="s">
        <v>2410</v>
      </c>
      <c r="E2887" s="164" t="s">
        <v>1307</v>
      </c>
      <c r="F2887" s="164"/>
      <c r="G2887" s="186" t="s">
        <v>38</v>
      </c>
      <c r="H2887" s="189">
        <v>1</v>
      </c>
      <c r="I2887" s="188">
        <v>15.2</v>
      </c>
      <c r="J2887" s="188">
        <v>15.2</v>
      </c>
    </row>
    <row r="2888" spans="1:10" x14ac:dyDescent="0.25">
      <c r="A2888" s="196"/>
      <c r="B2888" s="196"/>
      <c r="C2888" s="196"/>
      <c r="D2888" s="196"/>
      <c r="E2888" s="196" t="s">
        <v>1309</v>
      </c>
      <c r="F2888" s="197">
        <v>5.65</v>
      </c>
      <c r="G2888" s="196" t="s">
        <v>1310</v>
      </c>
      <c r="H2888" s="197">
        <v>6.44</v>
      </c>
      <c r="I2888" s="196" t="s">
        <v>1311</v>
      </c>
      <c r="J2888" s="197">
        <v>12.09</v>
      </c>
    </row>
    <row r="2889" spans="1:10" x14ac:dyDescent="0.25">
      <c r="A2889" s="196"/>
      <c r="B2889" s="196"/>
      <c r="C2889" s="196"/>
      <c r="D2889" s="196"/>
      <c r="E2889" s="196" t="s">
        <v>1312</v>
      </c>
      <c r="F2889" s="197">
        <v>6.58</v>
      </c>
      <c r="G2889" s="196"/>
      <c r="H2889" s="165" t="s">
        <v>1313</v>
      </c>
      <c r="I2889" s="165"/>
      <c r="J2889" s="197">
        <v>38.700000000000003</v>
      </c>
    </row>
    <row r="2890" spans="1:10" ht="14.4" thickBot="1" x14ac:dyDescent="0.3">
      <c r="A2890" s="191"/>
      <c r="B2890" s="191"/>
      <c r="C2890" s="191"/>
      <c r="D2890" s="191"/>
      <c r="E2890" s="191"/>
      <c r="F2890" s="191"/>
      <c r="G2890" s="191" t="s">
        <v>1314</v>
      </c>
      <c r="H2890" s="193" t="s">
        <v>1832</v>
      </c>
      <c r="I2890" s="191" t="s">
        <v>1316</v>
      </c>
      <c r="J2890" s="192">
        <v>77.400000000000006</v>
      </c>
    </row>
    <row r="2891" spans="1:10" ht="14.4" thickTop="1" x14ac:dyDescent="0.25">
      <c r="A2891" s="179"/>
      <c r="B2891" s="179"/>
      <c r="C2891" s="179"/>
      <c r="D2891" s="179"/>
      <c r="E2891" s="179"/>
      <c r="F2891" s="179"/>
      <c r="G2891" s="179"/>
      <c r="H2891" s="179"/>
      <c r="I2891" s="179"/>
      <c r="J2891" s="179"/>
    </row>
    <row r="2892" spans="1:10" x14ac:dyDescent="0.25">
      <c r="A2892" s="168" t="s">
        <v>840</v>
      </c>
      <c r="B2892" s="170" t="s">
        <v>3</v>
      </c>
      <c r="C2892" s="168" t="s">
        <v>4</v>
      </c>
      <c r="D2892" s="168" t="s">
        <v>5</v>
      </c>
      <c r="E2892" s="161" t="s">
        <v>1291</v>
      </c>
      <c r="F2892" s="161"/>
      <c r="G2892" s="169" t="s">
        <v>6</v>
      </c>
      <c r="H2892" s="170" t="s">
        <v>7</v>
      </c>
      <c r="I2892" s="170" t="s">
        <v>8</v>
      </c>
      <c r="J2892" s="170" t="s">
        <v>10</v>
      </c>
    </row>
    <row r="2893" spans="1:10" ht="52.8" x14ac:dyDescent="0.25">
      <c r="A2893" s="174" t="s">
        <v>1292</v>
      </c>
      <c r="B2893" s="176" t="s">
        <v>841</v>
      </c>
      <c r="C2893" s="174" t="s">
        <v>20</v>
      </c>
      <c r="D2893" s="174" t="s">
        <v>842</v>
      </c>
      <c r="E2893" s="162" t="s">
        <v>1293</v>
      </c>
      <c r="F2893" s="162"/>
      <c r="G2893" s="175" t="s">
        <v>38</v>
      </c>
      <c r="H2893" s="178">
        <v>1</v>
      </c>
      <c r="I2893" s="177">
        <v>12.4</v>
      </c>
      <c r="J2893" s="177">
        <v>12.4</v>
      </c>
    </row>
    <row r="2894" spans="1:10" ht="26.4" x14ac:dyDescent="0.25">
      <c r="A2894" s="180" t="s">
        <v>1294</v>
      </c>
      <c r="B2894" s="182" t="s">
        <v>1510</v>
      </c>
      <c r="C2894" s="180" t="s">
        <v>36</v>
      </c>
      <c r="D2894" s="180" t="s">
        <v>1511</v>
      </c>
      <c r="E2894" s="163" t="s">
        <v>1297</v>
      </c>
      <c r="F2894" s="163"/>
      <c r="G2894" s="181" t="s">
        <v>1298</v>
      </c>
      <c r="H2894" s="184">
        <v>0.2</v>
      </c>
      <c r="I2894" s="183">
        <v>29.98</v>
      </c>
      <c r="J2894" s="183">
        <v>5.99</v>
      </c>
    </row>
    <row r="2895" spans="1:10" ht="39.6" x14ac:dyDescent="0.25">
      <c r="A2895" s="185" t="s">
        <v>1303</v>
      </c>
      <c r="B2895" s="187" t="s">
        <v>2411</v>
      </c>
      <c r="C2895" s="185" t="s">
        <v>1849</v>
      </c>
      <c r="D2895" s="185" t="s">
        <v>2412</v>
      </c>
      <c r="E2895" s="164" t="s">
        <v>1307</v>
      </c>
      <c r="F2895" s="164"/>
      <c r="G2895" s="186" t="s">
        <v>38</v>
      </c>
      <c r="H2895" s="189">
        <v>1</v>
      </c>
      <c r="I2895" s="188">
        <v>6.41</v>
      </c>
      <c r="J2895" s="188">
        <v>6.41</v>
      </c>
    </row>
    <row r="2896" spans="1:10" x14ac:dyDescent="0.25">
      <c r="A2896" s="196"/>
      <c r="B2896" s="196"/>
      <c r="C2896" s="196"/>
      <c r="D2896" s="196"/>
      <c r="E2896" s="196" t="s">
        <v>1309</v>
      </c>
      <c r="F2896" s="197">
        <v>2.15</v>
      </c>
      <c r="G2896" s="196" t="s">
        <v>1310</v>
      </c>
      <c r="H2896" s="197">
        <v>2.4500000000000002</v>
      </c>
      <c r="I2896" s="196" t="s">
        <v>1311</v>
      </c>
      <c r="J2896" s="197">
        <v>4.5999999999999996</v>
      </c>
    </row>
    <row r="2897" spans="1:10" x14ac:dyDescent="0.25">
      <c r="A2897" s="196"/>
      <c r="B2897" s="196"/>
      <c r="C2897" s="196"/>
      <c r="D2897" s="196"/>
      <c r="E2897" s="196" t="s">
        <v>1312</v>
      </c>
      <c r="F2897" s="197">
        <v>2.54</v>
      </c>
      <c r="G2897" s="196"/>
      <c r="H2897" s="165" t="s">
        <v>1313</v>
      </c>
      <c r="I2897" s="165"/>
      <c r="J2897" s="197">
        <v>14.94</v>
      </c>
    </row>
    <row r="2898" spans="1:10" ht="14.4" thickBot="1" x14ac:dyDescent="0.3">
      <c r="A2898" s="191"/>
      <c r="B2898" s="191"/>
      <c r="C2898" s="191"/>
      <c r="D2898" s="191"/>
      <c r="E2898" s="191"/>
      <c r="F2898" s="191"/>
      <c r="G2898" s="191" t="s">
        <v>1314</v>
      </c>
      <c r="H2898" s="193" t="s">
        <v>1375</v>
      </c>
      <c r="I2898" s="191" t="s">
        <v>1316</v>
      </c>
      <c r="J2898" s="192">
        <v>14.94</v>
      </c>
    </row>
    <row r="2899" spans="1:10" ht="14.4" thickTop="1" x14ac:dyDescent="0.25">
      <c r="A2899" s="179"/>
      <c r="B2899" s="179"/>
      <c r="C2899" s="179"/>
      <c r="D2899" s="179"/>
      <c r="E2899" s="179"/>
      <c r="F2899" s="179"/>
      <c r="G2899" s="179"/>
      <c r="H2899" s="179"/>
      <c r="I2899" s="179"/>
      <c r="J2899" s="179"/>
    </row>
    <row r="2900" spans="1:10" x14ac:dyDescent="0.25">
      <c r="A2900" s="171" t="s">
        <v>843</v>
      </c>
      <c r="B2900" s="171"/>
      <c r="C2900" s="171"/>
      <c r="D2900" s="171" t="s">
        <v>844</v>
      </c>
      <c r="E2900" s="171"/>
      <c r="F2900" s="160"/>
      <c r="G2900" s="160"/>
      <c r="H2900" s="172"/>
      <c r="I2900" s="171"/>
      <c r="J2900" s="173">
        <v>304756.45</v>
      </c>
    </row>
    <row r="2901" spans="1:10" x14ac:dyDescent="0.25">
      <c r="A2901" s="171" t="s">
        <v>845</v>
      </c>
      <c r="B2901" s="171"/>
      <c r="C2901" s="171"/>
      <c r="D2901" s="171" t="s">
        <v>846</v>
      </c>
      <c r="E2901" s="171"/>
      <c r="F2901" s="160"/>
      <c r="G2901" s="160"/>
      <c r="H2901" s="172"/>
      <c r="I2901" s="171"/>
      <c r="J2901" s="173">
        <v>220680.41</v>
      </c>
    </row>
    <row r="2902" spans="1:10" x14ac:dyDescent="0.25">
      <c r="A2902" s="168" t="s">
        <v>847</v>
      </c>
      <c r="B2902" s="170" t="s">
        <v>3</v>
      </c>
      <c r="C2902" s="168" t="s">
        <v>4</v>
      </c>
      <c r="D2902" s="168" t="s">
        <v>5</v>
      </c>
      <c r="E2902" s="161" t="s">
        <v>1291</v>
      </c>
      <c r="F2902" s="161"/>
      <c r="G2902" s="169" t="s">
        <v>6</v>
      </c>
      <c r="H2902" s="170" t="s">
        <v>7</v>
      </c>
      <c r="I2902" s="170" t="s">
        <v>8</v>
      </c>
      <c r="J2902" s="170" t="s">
        <v>10</v>
      </c>
    </row>
    <row r="2903" spans="1:10" ht="26.4" x14ac:dyDescent="0.25">
      <c r="A2903" s="174" t="s">
        <v>1292</v>
      </c>
      <c r="B2903" s="176" t="s">
        <v>848</v>
      </c>
      <c r="C2903" s="174" t="s">
        <v>20</v>
      </c>
      <c r="D2903" s="174" t="s">
        <v>849</v>
      </c>
      <c r="E2903" s="162" t="s">
        <v>1293</v>
      </c>
      <c r="F2903" s="162"/>
      <c r="G2903" s="175" t="s">
        <v>38</v>
      </c>
      <c r="H2903" s="178">
        <v>1</v>
      </c>
      <c r="I2903" s="177">
        <v>2.13</v>
      </c>
      <c r="J2903" s="177">
        <v>2.13</v>
      </c>
    </row>
    <row r="2904" spans="1:10" ht="26.4" x14ac:dyDescent="0.25">
      <c r="A2904" s="180" t="s">
        <v>1294</v>
      </c>
      <c r="B2904" s="182" t="s">
        <v>1299</v>
      </c>
      <c r="C2904" s="180" t="s">
        <v>36</v>
      </c>
      <c r="D2904" s="180" t="s">
        <v>1300</v>
      </c>
      <c r="E2904" s="163" t="s">
        <v>1297</v>
      </c>
      <c r="F2904" s="163"/>
      <c r="G2904" s="181" t="s">
        <v>1298</v>
      </c>
      <c r="H2904" s="184">
        <v>0.01</v>
      </c>
      <c r="I2904" s="183">
        <v>30.42</v>
      </c>
      <c r="J2904" s="183">
        <v>0.3</v>
      </c>
    </row>
    <row r="2905" spans="1:10" ht="26.4" x14ac:dyDescent="0.25">
      <c r="A2905" s="180" t="s">
        <v>1294</v>
      </c>
      <c r="B2905" s="182" t="s">
        <v>1301</v>
      </c>
      <c r="C2905" s="180" t="s">
        <v>36</v>
      </c>
      <c r="D2905" s="180" t="s">
        <v>1302</v>
      </c>
      <c r="E2905" s="163" t="s">
        <v>1297</v>
      </c>
      <c r="F2905" s="163"/>
      <c r="G2905" s="181" t="s">
        <v>1298</v>
      </c>
      <c r="H2905" s="184">
        <v>0.01</v>
      </c>
      <c r="I2905" s="183">
        <v>24.25</v>
      </c>
      <c r="J2905" s="183">
        <v>0.24</v>
      </c>
    </row>
    <row r="2906" spans="1:10" x14ac:dyDescent="0.25">
      <c r="A2906" s="185" t="s">
        <v>1303</v>
      </c>
      <c r="B2906" s="187" t="s">
        <v>2413</v>
      </c>
      <c r="C2906" s="185" t="s">
        <v>1642</v>
      </c>
      <c r="D2906" s="185" t="s">
        <v>2414</v>
      </c>
      <c r="E2906" s="164" t="s">
        <v>1307</v>
      </c>
      <c r="F2906" s="164"/>
      <c r="G2906" s="186" t="s">
        <v>771</v>
      </c>
      <c r="H2906" s="189">
        <v>1</v>
      </c>
      <c r="I2906" s="188">
        <v>0.79</v>
      </c>
      <c r="J2906" s="188">
        <v>0.79</v>
      </c>
    </row>
    <row r="2907" spans="1:10" x14ac:dyDescent="0.25">
      <c r="A2907" s="185" t="s">
        <v>1303</v>
      </c>
      <c r="B2907" s="187" t="s">
        <v>2415</v>
      </c>
      <c r="C2907" s="185" t="s">
        <v>1642</v>
      </c>
      <c r="D2907" s="185" t="s">
        <v>2416</v>
      </c>
      <c r="E2907" s="164" t="s">
        <v>1307</v>
      </c>
      <c r="F2907" s="164"/>
      <c r="G2907" s="186" t="s">
        <v>771</v>
      </c>
      <c r="H2907" s="189">
        <v>1</v>
      </c>
      <c r="I2907" s="188">
        <v>0.8</v>
      </c>
      <c r="J2907" s="188">
        <v>0.8</v>
      </c>
    </row>
    <row r="2908" spans="1:10" x14ac:dyDescent="0.25">
      <c r="A2908" s="196"/>
      <c r="B2908" s="196"/>
      <c r="C2908" s="196"/>
      <c r="D2908" s="196"/>
      <c r="E2908" s="196" t="s">
        <v>1309</v>
      </c>
      <c r="F2908" s="197">
        <v>0.18</v>
      </c>
      <c r="G2908" s="196" t="s">
        <v>1310</v>
      </c>
      <c r="H2908" s="197">
        <v>0.22</v>
      </c>
      <c r="I2908" s="196" t="s">
        <v>1311</v>
      </c>
      <c r="J2908" s="197">
        <v>0.4</v>
      </c>
    </row>
    <row r="2909" spans="1:10" x14ac:dyDescent="0.25">
      <c r="A2909" s="196"/>
      <c r="B2909" s="196"/>
      <c r="C2909" s="196"/>
      <c r="D2909" s="196"/>
      <c r="E2909" s="196" t="s">
        <v>1312</v>
      </c>
      <c r="F2909" s="197">
        <v>0.43</v>
      </c>
      <c r="G2909" s="196"/>
      <c r="H2909" s="165" t="s">
        <v>1313</v>
      </c>
      <c r="I2909" s="165"/>
      <c r="J2909" s="197">
        <v>2.56</v>
      </c>
    </row>
    <row r="2910" spans="1:10" ht="14.4" thickBot="1" x14ac:dyDescent="0.3">
      <c r="A2910" s="191"/>
      <c r="B2910" s="191"/>
      <c r="C2910" s="191"/>
      <c r="D2910" s="191"/>
      <c r="E2910" s="191"/>
      <c r="F2910" s="191"/>
      <c r="G2910" s="191" t="s">
        <v>1314</v>
      </c>
      <c r="H2910" s="193" t="s">
        <v>1375</v>
      </c>
      <c r="I2910" s="191" t="s">
        <v>1316</v>
      </c>
      <c r="J2910" s="192">
        <v>2.56</v>
      </c>
    </row>
    <row r="2911" spans="1:10" ht="14.4" thickTop="1" x14ac:dyDescent="0.25">
      <c r="A2911" s="179"/>
      <c r="B2911" s="179"/>
      <c r="C2911" s="179"/>
      <c r="D2911" s="179"/>
      <c r="E2911" s="179"/>
      <c r="F2911" s="179"/>
      <c r="G2911" s="179"/>
      <c r="H2911" s="179"/>
      <c r="I2911" s="179"/>
      <c r="J2911" s="179"/>
    </row>
    <row r="2912" spans="1:10" x14ac:dyDescent="0.25">
      <c r="A2912" s="168" t="s">
        <v>850</v>
      </c>
      <c r="B2912" s="170" t="s">
        <v>3</v>
      </c>
      <c r="C2912" s="168" t="s">
        <v>4</v>
      </c>
      <c r="D2912" s="168" t="s">
        <v>5</v>
      </c>
      <c r="E2912" s="161" t="s">
        <v>1291</v>
      </c>
      <c r="F2912" s="161"/>
      <c r="G2912" s="169" t="s">
        <v>6</v>
      </c>
      <c r="H2912" s="170" t="s">
        <v>7</v>
      </c>
      <c r="I2912" s="170" t="s">
        <v>8</v>
      </c>
      <c r="J2912" s="170" t="s">
        <v>10</v>
      </c>
    </row>
    <row r="2913" spans="1:10" ht="26.4" x14ac:dyDescent="0.25">
      <c r="A2913" s="174" t="s">
        <v>1292</v>
      </c>
      <c r="B2913" s="176" t="s">
        <v>851</v>
      </c>
      <c r="C2913" s="174" t="s">
        <v>36</v>
      </c>
      <c r="D2913" s="174" t="s">
        <v>852</v>
      </c>
      <c r="E2913" s="162" t="s">
        <v>1387</v>
      </c>
      <c r="F2913" s="162"/>
      <c r="G2913" s="175" t="s">
        <v>38</v>
      </c>
      <c r="H2913" s="178">
        <v>1</v>
      </c>
      <c r="I2913" s="177">
        <v>20.190000000000001</v>
      </c>
      <c r="J2913" s="177">
        <v>20.190000000000001</v>
      </c>
    </row>
    <row r="2914" spans="1:10" ht="26.4" x14ac:dyDescent="0.25">
      <c r="A2914" s="180" t="s">
        <v>1294</v>
      </c>
      <c r="B2914" s="182" t="s">
        <v>1295</v>
      </c>
      <c r="C2914" s="180" t="s">
        <v>36</v>
      </c>
      <c r="D2914" s="180" t="s">
        <v>1296</v>
      </c>
      <c r="E2914" s="163" t="s">
        <v>1297</v>
      </c>
      <c r="F2914" s="163"/>
      <c r="G2914" s="181" t="s">
        <v>1298</v>
      </c>
      <c r="H2914" s="184">
        <v>0.29099999999999998</v>
      </c>
      <c r="I2914" s="183">
        <v>25.7</v>
      </c>
      <c r="J2914" s="183">
        <v>7.47</v>
      </c>
    </row>
    <row r="2915" spans="1:10" ht="26.4" x14ac:dyDescent="0.25">
      <c r="A2915" s="180" t="s">
        <v>1294</v>
      </c>
      <c r="B2915" s="182" t="s">
        <v>1860</v>
      </c>
      <c r="C2915" s="180" t="s">
        <v>36</v>
      </c>
      <c r="D2915" s="180" t="s">
        <v>1861</v>
      </c>
      <c r="E2915" s="163" t="s">
        <v>1384</v>
      </c>
      <c r="F2915" s="163"/>
      <c r="G2915" s="181" t="s">
        <v>51</v>
      </c>
      <c r="H2915" s="184">
        <v>8.9999999999999998E-4</v>
      </c>
      <c r="I2915" s="183">
        <v>783.66</v>
      </c>
      <c r="J2915" s="183">
        <v>0.7</v>
      </c>
    </row>
    <row r="2916" spans="1:10" ht="26.4" x14ac:dyDescent="0.25">
      <c r="A2916" s="180" t="s">
        <v>1294</v>
      </c>
      <c r="B2916" s="182" t="s">
        <v>1299</v>
      </c>
      <c r="C2916" s="180" t="s">
        <v>36</v>
      </c>
      <c r="D2916" s="180" t="s">
        <v>1300</v>
      </c>
      <c r="E2916" s="163" t="s">
        <v>1297</v>
      </c>
      <c r="F2916" s="163"/>
      <c r="G2916" s="181" t="s">
        <v>1298</v>
      </c>
      <c r="H2916" s="184">
        <v>0.29099999999999998</v>
      </c>
      <c r="I2916" s="183">
        <v>30.42</v>
      </c>
      <c r="J2916" s="183">
        <v>8.85</v>
      </c>
    </row>
    <row r="2917" spans="1:10" ht="26.4" x14ac:dyDescent="0.25">
      <c r="A2917" s="185" t="s">
        <v>1303</v>
      </c>
      <c r="B2917" s="187" t="s">
        <v>2417</v>
      </c>
      <c r="C2917" s="185" t="s">
        <v>36</v>
      </c>
      <c r="D2917" s="185" t="s">
        <v>2418</v>
      </c>
      <c r="E2917" s="164" t="s">
        <v>1307</v>
      </c>
      <c r="F2917" s="164"/>
      <c r="G2917" s="186" t="s">
        <v>38</v>
      </c>
      <c r="H2917" s="189">
        <v>1</v>
      </c>
      <c r="I2917" s="188">
        <v>3.17</v>
      </c>
      <c r="J2917" s="188">
        <v>3.17</v>
      </c>
    </row>
    <row r="2918" spans="1:10" x14ac:dyDescent="0.25">
      <c r="A2918" s="196"/>
      <c r="B2918" s="196"/>
      <c r="C2918" s="196"/>
      <c r="D2918" s="196"/>
      <c r="E2918" s="196" t="s">
        <v>1309</v>
      </c>
      <c r="F2918" s="197">
        <v>5.77</v>
      </c>
      <c r="G2918" s="196" t="s">
        <v>1310</v>
      </c>
      <c r="H2918" s="197">
        <v>6.58</v>
      </c>
      <c r="I2918" s="196" t="s">
        <v>1311</v>
      </c>
      <c r="J2918" s="197">
        <v>12.35</v>
      </c>
    </row>
    <row r="2919" spans="1:10" x14ac:dyDescent="0.25">
      <c r="A2919" s="196"/>
      <c r="B2919" s="196"/>
      <c r="C2919" s="196"/>
      <c r="D2919" s="196"/>
      <c r="E2919" s="196" t="s">
        <v>1312</v>
      </c>
      <c r="F2919" s="197">
        <v>4.13</v>
      </c>
      <c r="G2919" s="196"/>
      <c r="H2919" s="165" t="s">
        <v>1313</v>
      </c>
      <c r="I2919" s="165"/>
      <c r="J2919" s="197">
        <v>24.32</v>
      </c>
    </row>
    <row r="2920" spans="1:10" ht="14.4" thickBot="1" x14ac:dyDescent="0.3">
      <c r="A2920" s="191"/>
      <c r="B2920" s="191"/>
      <c r="C2920" s="191"/>
      <c r="D2920" s="191"/>
      <c r="E2920" s="191"/>
      <c r="F2920" s="191"/>
      <c r="G2920" s="191" t="s">
        <v>1314</v>
      </c>
      <c r="H2920" s="193" t="s">
        <v>2419</v>
      </c>
      <c r="I2920" s="191" t="s">
        <v>1316</v>
      </c>
      <c r="J2920" s="192">
        <v>7417.6</v>
      </c>
    </row>
    <row r="2921" spans="1:10" ht="14.4" thickTop="1" x14ac:dyDescent="0.25">
      <c r="A2921" s="179"/>
      <c r="B2921" s="179"/>
      <c r="C2921" s="179"/>
      <c r="D2921" s="179"/>
      <c r="E2921" s="179"/>
      <c r="F2921" s="179"/>
      <c r="G2921" s="179"/>
      <c r="H2921" s="179"/>
      <c r="I2921" s="179"/>
      <c r="J2921" s="179"/>
    </row>
    <row r="2922" spans="1:10" x14ac:dyDescent="0.25">
      <c r="A2922" s="168" t="s">
        <v>853</v>
      </c>
      <c r="B2922" s="170" t="s">
        <v>3</v>
      </c>
      <c r="C2922" s="168" t="s">
        <v>4</v>
      </c>
      <c r="D2922" s="168" t="s">
        <v>5</v>
      </c>
      <c r="E2922" s="161" t="s">
        <v>1291</v>
      </c>
      <c r="F2922" s="161"/>
      <c r="G2922" s="169" t="s">
        <v>6</v>
      </c>
      <c r="H2922" s="170" t="s">
        <v>7</v>
      </c>
      <c r="I2922" s="170" t="s">
        <v>8</v>
      </c>
      <c r="J2922" s="170" t="s">
        <v>10</v>
      </c>
    </row>
    <row r="2923" spans="1:10" ht="26.4" x14ac:dyDescent="0.25">
      <c r="A2923" s="174" t="s">
        <v>1292</v>
      </c>
      <c r="B2923" s="176" t="s">
        <v>854</v>
      </c>
      <c r="C2923" s="174" t="s">
        <v>36</v>
      </c>
      <c r="D2923" s="174" t="s">
        <v>855</v>
      </c>
      <c r="E2923" s="162" t="s">
        <v>1387</v>
      </c>
      <c r="F2923" s="162"/>
      <c r="G2923" s="175" t="s">
        <v>38</v>
      </c>
      <c r="H2923" s="178">
        <v>1</v>
      </c>
      <c r="I2923" s="177">
        <v>24.13</v>
      </c>
      <c r="J2923" s="177">
        <v>24.13</v>
      </c>
    </row>
    <row r="2924" spans="1:10" ht="26.4" x14ac:dyDescent="0.25">
      <c r="A2924" s="180" t="s">
        <v>1294</v>
      </c>
      <c r="B2924" s="182" t="s">
        <v>1295</v>
      </c>
      <c r="C2924" s="180" t="s">
        <v>36</v>
      </c>
      <c r="D2924" s="180" t="s">
        <v>1296</v>
      </c>
      <c r="E2924" s="163" t="s">
        <v>1297</v>
      </c>
      <c r="F2924" s="163"/>
      <c r="G2924" s="181" t="s">
        <v>1298</v>
      </c>
      <c r="H2924" s="184">
        <v>0.30099999999999999</v>
      </c>
      <c r="I2924" s="183">
        <v>25.7</v>
      </c>
      <c r="J2924" s="183">
        <v>7.73</v>
      </c>
    </row>
    <row r="2925" spans="1:10" ht="26.4" x14ac:dyDescent="0.25">
      <c r="A2925" s="180" t="s">
        <v>1294</v>
      </c>
      <c r="B2925" s="182" t="s">
        <v>1860</v>
      </c>
      <c r="C2925" s="180" t="s">
        <v>36</v>
      </c>
      <c r="D2925" s="180" t="s">
        <v>1861</v>
      </c>
      <c r="E2925" s="163" t="s">
        <v>1384</v>
      </c>
      <c r="F2925" s="163"/>
      <c r="G2925" s="181" t="s">
        <v>51</v>
      </c>
      <c r="H2925" s="184">
        <v>1.1999999999999999E-3</v>
      </c>
      <c r="I2925" s="183">
        <v>783.66</v>
      </c>
      <c r="J2925" s="183">
        <v>0.94</v>
      </c>
    </row>
    <row r="2926" spans="1:10" ht="26.4" x14ac:dyDescent="0.25">
      <c r="A2926" s="180" t="s">
        <v>1294</v>
      </c>
      <c r="B2926" s="182" t="s">
        <v>1299</v>
      </c>
      <c r="C2926" s="180" t="s">
        <v>36</v>
      </c>
      <c r="D2926" s="180" t="s">
        <v>1300</v>
      </c>
      <c r="E2926" s="163" t="s">
        <v>1297</v>
      </c>
      <c r="F2926" s="163"/>
      <c r="G2926" s="181" t="s">
        <v>1298</v>
      </c>
      <c r="H2926" s="184">
        <v>0.30099999999999999</v>
      </c>
      <c r="I2926" s="183">
        <v>30.42</v>
      </c>
      <c r="J2926" s="183">
        <v>9.15</v>
      </c>
    </row>
    <row r="2927" spans="1:10" ht="26.4" x14ac:dyDescent="0.25">
      <c r="A2927" s="185" t="s">
        <v>1303</v>
      </c>
      <c r="B2927" s="187" t="s">
        <v>2420</v>
      </c>
      <c r="C2927" s="185" t="s">
        <v>36</v>
      </c>
      <c r="D2927" s="185" t="s">
        <v>2421</v>
      </c>
      <c r="E2927" s="164" t="s">
        <v>1307</v>
      </c>
      <c r="F2927" s="164"/>
      <c r="G2927" s="186" t="s">
        <v>38</v>
      </c>
      <c r="H2927" s="189">
        <v>1</v>
      </c>
      <c r="I2927" s="188">
        <v>6.31</v>
      </c>
      <c r="J2927" s="188">
        <v>6.31</v>
      </c>
    </row>
    <row r="2928" spans="1:10" x14ac:dyDescent="0.25">
      <c r="A2928" s="196"/>
      <c r="B2928" s="196"/>
      <c r="C2928" s="196"/>
      <c r="D2928" s="196"/>
      <c r="E2928" s="196" t="s">
        <v>1309</v>
      </c>
      <c r="F2928" s="197">
        <v>5.99</v>
      </c>
      <c r="G2928" s="196" t="s">
        <v>1310</v>
      </c>
      <c r="H2928" s="197">
        <v>6.82</v>
      </c>
      <c r="I2928" s="196" t="s">
        <v>1311</v>
      </c>
      <c r="J2928" s="197">
        <v>12.81</v>
      </c>
    </row>
    <row r="2929" spans="1:10" x14ac:dyDescent="0.25">
      <c r="A2929" s="196"/>
      <c r="B2929" s="196"/>
      <c r="C2929" s="196"/>
      <c r="D2929" s="196"/>
      <c r="E2929" s="196" t="s">
        <v>1312</v>
      </c>
      <c r="F2929" s="197">
        <v>4.9400000000000004</v>
      </c>
      <c r="G2929" s="196"/>
      <c r="H2929" s="165" t="s">
        <v>1313</v>
      </c>
      <c r="I2929" s="165"/>
      <c r="J2929" s="197">
        <v>29.07</v>
      </c>
    </row>
    <row r="2930" spans="1:10" ht="14.4" thickBot="1" x14ac:dyDescent="0.3">
      <c r="A2930" s="191"/>
      <c r="B2930" s="191"/>
      <c r="C2930" s="191"/>
      <c r="D2930" s="191"/>
      <c r="E2930" s="191"/>
      <c r="F2930" s="191"/>
      <c r="G2930" s="191" t="s">
        <v>1314</v>
      </c>
      <c r="H2930" s="193" t="s">
        <v>2088</v>
      </c>
      <c r="I2930" s="191" t="s">
        <v>1316</v>
      </c>
      <c r="J2930" s="192">
        <v>610.47</v>
      </c>
    </row>
    <row r="2931" spans="1:10" ht="14.4" thickTop="1" x14ac:dyDescent="0.25">
      <c r="A2931" s="179"/>
      <c r="B2931" s="179"/>
      <c r="C2931" s="179"/>
      <c r="D2931" s="179"/>
      <c r="E2931" s="179"/>
      <c r="F2931" s="179"/>
      <c r="G2931" s="179"/>
      <c r="H2931" s="179"/>
      <c r="I2931" s="179"/>
      <c r="J2931" s="179"/>
    </row>
    <row r="2932" spans="1:10" x14ac:dyDescent="0.25">
      <c r="A2932" s="168" t="s">
        <v>856</v>
      </c>
      <c r="B2932" s="170" t="s">
        <v>3</v>
      </c>
      <c r="C2932" s="168" t="s">
        <v>4</v>
      </c>
      <c r="D2932" s="168" t="s">
        <v>5</v>
      </c>
      <c r="E2932" s="161" t="s">
        <v>1291</v>
      </c>
      <c r="F2932" s="161"/>
      <c r="G2932" s="169" t="s">
        <v>6</v>
      </c>
      <c r="H2932" s="170" t="s">
        <v>7</v>
      </c>
      <c r="I2932" s="170" t="s">
        <v>8</v>
      </c>
      <c r="J2932" s="170" t="s">
        <v>10</v>
      </c>
    </row>
    <row r="2933" spans="1:10" ht="26.4" x14ac:dyDescent="0.25">
      <c r="A2933" s="174" t="s">
        <v>1292</v>
      </c>
      <c r="B2933" s="176" t="s">
        <v>857</v>
      </c>
      <c r="C2933" s="174" t="s">
        <v>36</v>
      </c>
      <c r="D2933" s="174" t="s">
        <v>858</v>
      </c>
      <c r="E2933" s="162" t="s">
        <v>1387</v>
      </c>
      <c r="F2933" s="162"/>
      <c r="G2933" s="175" t="s">
        <v>38</v>
      </c>
      <c r="H2933" s="178">
        <v>1</v>
      </c>
      <c r="I2933" s="177">
        <v>18.13</v>
      </c>
      <c r="J2933" s="177">
        <v>18.13</v>
      </c>
    </row>
    <row r="2934" spans="1:10" ht="26.4" x14ac:dyDescent="0.25">
      <c r="A2934" s="180" t="s">
        <v>1294</v>
      </c>
      <c r="B2934" s="182" t="s">
        <v>1295</v>
      </c>
      <c r="C2934" s="180" t="s">
        <v>36</v>
      </c>
      <c r="D2934" s="180" t="s">
        <v>1296</v>
      </c>
      <c r="E2934" s="163" t="s">
        <v>1297</v>
      </c>
      <c r="F2934" s="163"/>
      <c r="G2934" s="181" t="s">
        <v>1298</v>
      </c>
      <c r="H2934" s="184">
        <v>0.222</v>
      </c>
      <c r="I2934" s="183">
        <v>25.7</v>
      </c>
      <c r="J2934" s="183">
        <v>5.7</v>
      </c>
    </row>
    <row r="2935" spans="1:10" ht="26.4" x14ac:dyDescent="0.25">
      <c r="A2935" s="180" t="s">
        <v>1294</v>
      </c>
      <c r="B2935" s="182" t="s">
        <v>1299</v>
      </c>
      <c r="C2935" s="180" t="s">
        <v>36</v>
      </c>
      <c r="D2935" s="180" t="s">
        <v>1300</v>
      </c>
      <c r="E2935" s="163" t="s">
        <v>1297</v>
      </c>
      <c r="F2935" s="163"/>
      <c r="G2935" s="181" t="s">
        <v>1298</v>
      </c>
      <c r="H2935" s="184">
        <v>0.222</v>
      </c>
      <c r="I2935" s="183">
        <v>30.42</v>
      </c>
      <c r="J2935" s="183">
        <v>6.75</v>
      </c>
    </row>
    <row r="2936" spans="1:10" ht="26.4" x14ac:dyDescent="0.25">
      <c r="A2936" s="185" t="s">
        <v>1303</v>
      </c>
      <c r="B2936" s="187" t="s">
        <v>2422</v>
      </c>
      <c r="C2936" s="185" t="s">
        <v>36</v>
      </c>
      <c r="D2936" s="185" t="s">
        <v>2423</v>
      </c>
      <c r="E2936" s="164" t="s">
        <v>1307</v>
      </c>
      <c r="F2936" s="164"/>
      <c r="G2936" s="186" t="s">
        <v>38</v>
      </c>
      <c r="H2936" s="189">
        <v>1</v>
      </c>
      <c r="I2936" s="188">
        <v>5.68</v>
      </c>
      <c r="J2936" s="188">
        <v>5.68</v>
      </c>
    </row>
    <row r="2937" spans="1:10" x14ac:dyDescent="0.25">
      <c r="A2937" s="196"/>
      <c r="B2937" s="196"/>
      <c r="C2937" s="196"/>
      <c r="D2937" s="196"/>
      <c r="E2937" s="196" t="s">
        <v>1309</v>
      </c>
      <c r="F2937" s="197">
        <v>4.3499999999999996</v>
      </c>
      <c r="G2937" s="196" t="s">
        <v>1310</v>
      </c>
      <c r="H2937" s="197">
        <v>4.97</v>
      </c>
      <c r="I2937" s="196" t="s">
        <v>1311</v>
      </c>
      <c r="J2937" s="197">
        <v>9.32</v>
      </c>
    </row>
    <row r="2938" spans="1:10" x14ac:dyDescent="0.25">
      <c r="A2938" s="196"/>
      <c r="B2938" s="196"/>
      <c r="C2938" s="196"/>
      <c r="D2938" s="196"/>
      <c r="E2938" s="196" t="s">
        <v>1312</v>
      </c>
      <c r="F2938" s="197">
        <v>3.71</v>
      </c>
      <c r="G2938" s="196"/>
      <c r="H2938" s="165" t="s">
        <v>1313</v>
      </c>
      <c r="I2938" s="165"/>
      <c r="J2938" s="197">
        <v>21.84</v>
      </c>
    </row>
    <row r="2939" spans="1:10" ht="14.4" thickBot="1" x14ac:dyDescent="0.3">
      <c r="A2939" s="191"/>
      <c r="B2939" s="191"/>
      <c r="C2939" s="191"/>
      <c r="D2939" s="191"/>
      <c r="E2939" s="191"/>
      <c r="F2939" s="191"/>
      <c r="G2939" s="191" t="s">
        <v>1314</v>
      </c>
      <c r="H2939" s="193" t="s">
        <v>2424</v>
      </c>
      <c r="I2939" s="191" t="s">
        <v>1316</v>
      </c>
      <c r="J2939" s="192">
        <v>2162.16</v>
      </c>
    </row>
    <row r="2940" spans="1:10" ht="14.4" thickTop="1" x14ac:dyDescent="0.25">
      <c r="A2940" s="179"/>
      <c r="B2940" s="179"/>
      <c r="C2940" s="179"/>
      <c r="D2940" s="179"/>
      <c r="E2940" s="179"/>
      <c r="F2940" s="179"/>
      <c r="G2940" s="179"/>
      <c r="H2940" s="179"/>
      <c r="I2940" s="179"/>
      <c r="J2940" s="179"/>
    </row>
    <row r="2941" spans="1:10" x14ac:dyDescent="0.25">
      <c r="A2941" s="168" t="s">
        <v>859</v>
      </c>
      <c r="B2941" s="170" t="s">
        <v>3</v>
      </c>
      <c r="C2941" s="168" t="s">
        <v>4</v>
      </c>
      <c r="D2941" s="168" t="s">
        <v>5</v>
      </c>
      <c r="E2941" s="161" t="s">
        <v>1291</v>
      </c>
      <c r="F2941" s="161"/>
      <c r="G2941" s="169" t="s">
        <v>6</v>
      </c>
      <c r="H2941" s="170" t="s">
        <v>7</v>
      </c>
      <c r="I2941" s="170" t="s">
        <v>8</v>
      </c>
      <c r="J2941" s="170" t="s">
        <v>10</v>
      </c>
    </row>
    <row r="2942" spans="1:10" ht="26.4" x14ac:dyDescent="0.25">
      <c r="A2942" s="174" t="s">
        <v>1292</v>
      </c>
      <c r="B2942" s="176" t="s">
        <v>860</v>
      </c>
      <c r="C2942" s="174" t="s">
        <v>36</v>
      </c>
      <c r="D2942" s="174" t="s">
        <v>861</v>
      </c>
      <c r="E2942" s="162" t="s">
        <v>1387</v>
      </c>
      <c r="F2942" s="162"/>
      <c r="G2942" s="175" t="s">
        <v>38</v>
      </c>
      <c r="H2942" s="178">
        <v>1</v>
      </c>
      <c r="I2942" s="177">
        <v>18.329999999999998</v>
      </c>
      <c r="J2942" s="177">
        <v>18.329999999999998</v>
      </c>
    </row>
    <row r="2943" spans="1:10" ht="26.4" x14ac:dyDescent="0.25">
      <c r="A2943" s="180" t="s">
        <v>1294</v>
      </c>
      <c r="B2943" s="182" t="s">
        <v>1295</v>
      </c>
      <c r="C2943" s="180" t="s">
        <v>36</v>
      </c>
      <c r="D2943" s="180" t="s">
        <v>1296</v>
      </c>
      <c r="E2943" s="163" t="s">
        <v>1297</v>
      </c>
      <c r="F2943" s="163"/>
      <c r="G2943" s="181" t="s">
        <v>1298</v>
      </c>
      <c r="H2943" s="184">
        <v>0.29099999999999998</v>
      </c>
      <c r="I2943" s="183">
        <v>25.7</v>
      </c>
      <c r="J2943" s="183">
        <v>7.47</v>
      </c>
    </row>
    <row r="2944" spans="1:10" ht="26.4" x14ac:dyDescent="0.25">
      <c r="A2944" s="180" t="s">
        <v>1294</v>
      </c>
      <c r="B2944" s="182" t="s">
        <v>1860</v>
      </c>
      <c r="C2944" s="180" t="s">
        <v>36</v>
      </c>
      <c r="D2944" s="180" t="s">
        <v>1861</v>
      </c>
      <c r="E2944" s="163" t="s">
        <v>1384</v>
      </c>
      <c r="F2944" s="163"/>
      <c r="G2944" s="181" t="s">
        <v>51</v>
      </c>
      <c r="H2944" s="184">
        <v>8.9999999999999998E-4</v>
      </c>
      <c r="I2944" s="183">
        <v>783.66</v>
      </c>
      <c r="J2944" s="183">
        <v>0.7</v>
      </c>
    </row>
    <row r="2945" spans="1:10" ht="26.4" x14ac:dyDescent="0.25">
      <c r="A2945" s="180" t="s">
        <v>1294</v>
      </c>
      <c r="B2945" s="182" t="s">
        <v>1299</v>
      </c>
      <c r="C2945" s="180" t="s">
        <v>36</v>
      </c>
      <c r="D2945" s="180" t="s">
        <v>1300</v>
      </c>
      <c r="E2945" s="163" t="s">
        <v>1297</v>
      </c>
      <c r="F2945" s="163"/>
      <c r="G2945" s="181" t="s">
        <v>1298</v>
      </c>
      <c r="H2945" s="184">
        <v>0.29099999999999998</v>
      </c>
      <c r="I2945" s="183">
        <v>30.42</v>
      </c>
      <c r="J2945" s="183">
        <v>8.85</v>
      </c>
    </row>
    <row r="2946" spans="1:10" x14ac:dyDescent="0.25">
      <c r="A2946" s="185" t="s">
        <v>1303</v>
      </c>
      <c r="B2946" s="187" t="s">
        <v>2425</v>
      </c>
      <c r="C2946" s="185" t="s">
        <v>36</v>
      </c>
      <c r="D2946" s="185" t="s">
        <v>2426</v>
      </c>
      <c r="E2946" s="164" t="s">
        <v>1307</v>
      </c>
      <c r="F2946" s="164"/>
      <c r="G2946" s="186" t="s">
        <v>38</v>
      </c>
      <c r="H2946" s="189">
        <v>1</v>
      </c>
      <c r="I2946" s="188">
        <v>1.31</v>
      </c>
      <c r="J2946" s="188">
        <v>1.31</v>
      </c>
    </row>
    <row r="2947" spans="1:10" x14ac:dyDescent="0.25">
      <c r="A2947" s="196"/>
      <c r="B2947" s="196"/>
      <c r="C2947" s="196"/>
      <c r="D2947" s="196"/>
      <c r="E2947" s="196" t="s">
        <v>1309</v>
      </c>
      <c r="F2947" s="197">
        <v>5.77</v>
      </c>
      <c r="G2947" s="196" t="s">
        <v>1310</v>
      </c>
      <c r="H2947" s="197">
        <v>6.58</v>
      </c>
      <c r="I2947" s="196" t="s">
        <v>1311</v>
      </c>
      <c r="J2947" s="197">
        <v>12.35</v>
      </c>
    </row>
    <row r="2948" spans="1:10" x14ac:dyDescent="0.25">
      <c r="A2948" s="196"/>
      <c r="B2948" s="196"/>
      <c r="C2948" s="196"/>
      <c r="D2948" s="196"/>
      <c r="E2948" s="196" t="s">
        <v>1312</v>
      </c>
      <c r="F2948" s="197">
        <v>3.75</v>
      </c>
      <c r="G2948" s="196"/>
      <c r="H2948" s="165" t="s">
        <v>1313</v>
      </c>
      <c r="I2948" s="165"/>
      <c r="J2948" s="197">
        <v>22.08</v>
      </c>
    </row>
    <row r="2949" spans="1:10" ht="14.4" thickBot="1" x14ac:dyDescent="0.3">
      <c r="A2949" s="191"/>
      <c r="B2949" s="191"/>
      <c r="C2949" s="191"/>
      <c r="D2949" s="191"/>
      <c r="E2949" s="191"/>
      <c r="F2949" s="191"/>
      <c r="G2949" s="191" t="s">
        <v>1314</v>
      </c>
      <c r="H2949" s="193" t="s">
        <v>1436</v>
      </c>
      <c r="I2949" s="191" t="s">
        <v>1316</v>
      </c>
      <c r="J2949" s="192">
        <v>132.47999999999999</v>
      </c>
    </row>
    <row r="2950" spans="1:10" ht="14.4" thickTop="1" x14ac:dyDescent="0.25">
      <c r="A2950" s="179"/>
      <c r="B2950" s="179"/>
      <c r="C2950" s="179"/>
      <c r="D2950" s="179"/>
      <c r="E2950" s="179"/>
      <c r="F2950" s="179"/>
      <c r="G2950" s="179"/>
      <c r="H2950" s="179"/>
      <c r="I2950" s="179"/>
      <c r="J2950" s="179"/>
    </row>
    <row r="2951" spans="1:10" x14ac:dyDescent="0.25">
      <c r="A2951" s="168" t="s">
        <v>862</v>
      </c>
      <c r="B2951" s="170" t="s">
        <v>3</v>
      </c>
      <c r="C2951" s="168" t="s">
        <v>4</v>
      </c>
      <c r="D2951" s="168" t="s">
        <v>5</v>
      </c>
      <c r="E2951" s="161" t="s">
        <v>1291</v>
      </c>
      <c r="F2951" s="161"/>
      <c r="G2951" s="169" t="s">
        <v>6</v>
      </c>
      <c r="H2951" s="170" t="s">
        <v>7</v>
      </c>
      <c r="I2951" s="170" t="s">
        <v>8</v>
      </c>
      <c r="J2951" s="170" t="s">
        <v>10</v>
      </c>
    </row>
    <row r="2952" spans="1:10" ht="39.6" x14ac:dyDescent="0.25">
      <c r="A2952" s="174" t="s">
        <v>1292</v>
      </c>
      <c r="B2952" s="176" t="s">
        <v>863</v>
      </c>
      <c r="C2952" s="174" t="s">
        <v>36</v>
      </c>
      <c r="D2952" s="174" t="s">
        <v>864</v>
      </c>
      <c r="E2952" s="162" t="s">
        <v>1387</v>
      </c>
      <c r="F2952" s="162"/>
      <c r="G2952" s="175" t="s">
        <v>38</v>
      </c>
      <c r="H2952" s="178">
        <v>1</v>
      </c>
      <c r="I2952" s="177">
        <v>26.77</v>
      </c>
      <c r="J2952" s="177">
        <v>26.77</v>
      </c>
    </row>
    <row r="2953" spans="1:10" ht="26.4" x14ac:dyDescent="0.25">
      <c r="A2953" s="180" t="s">
        <v>1294</v>
      </c>
      <c r="B2953" s="182" t="s">
        <v>1295</v>
      </c>
      <c r="C2953" s="180" t="s">
        <v>36</v>
      </c>
      <c r="D2953" s="180" t="s">
        <v>1296</v>
      </c>
      <c r="E2953" s="163" t="s">
        <v>1297</v>
      </c>
      <c r="F2953" s="163"/>
      <c r="G2953" s="181" t="s">
        <v>1298</v>
      </c>
      <c r="H2953" s="184">
        <v>0.36499999999999999</v>
      </c>
      <c r="I2953" s="183">
        <v>25.7</v>
      </c>
      <c r="J2953" s="183">
        <v>9.3800000000000008</v>
      </c>
    </row>
    <row r="2954" spans="1:10" ht="26.4" x14ac:dyDescent="0.25">
      <c r="A2954" s="180" t="s">
        <v>1294</v>
      </c>
      <c r="B2954" s="182" t="s">
        <v>1299</v>
      </c>
      <c r="C2954" s="180" t="s">
        <v>36</v>
      </c>
      <c r="D2954" s="180" t="s">
        <v>1300</v>
      </c>
      <c r="E2954" s="163" t="s">
        <v>1297</v>
      </c>
      <c r="F2954" s="163"/>
      <c r="G2954" s="181" t="s">
        <v>1298</v>
      </c>
      <c r="H2954" s="184">
        <v>0.36499999999999999</v>
      </c>
      <c r="I2954" s="183">
        <v>30.42</v>
      </c>
      <c r="J2954" s="183">
        <v>11.1</v>
      </c>
    </row>
    <row r="2955" spans="1:10" ht="26.4" x14ac:dyDescent="0.25">
      <c r="A2955" s="185" t="s">
        <v>1303</v>
      </c>
      <c r="B2955" s="187" t="s">
        <v>2427</v>
      </c>
      <c r="C2955" s="185" t="s">
        <v>36</v>
      </c>
      <c r="D2955" s="185" t="s">
        <v>2428</v>
      </c>
      <c r="E2955" s="164" t="s">
        <v>1307</v>
      </c>
      <c r="F2955" s="164"/>
      <c r="G2955" s="186" t="s">
        <v>38</v>
      </c>
      <c r="H2955" s="189">
        <v>1</v>
      </c>
      <c r="I2955" s="188">
        <v>6.29</v>
      </c>
      <c r="J2955" s="188">
        <v>6.29</v>
      </c>
    </row>
    <row r="2956" spans="1:10" x14ac:dyDescent="0.25">
      <c r="A2956" s="196"/>
      <c r="B2956" s="196"/>
      <c r="C2956" s="196"/>
      <c r="D2956" s="196"/>
      <c r="E2956" s="196" t="s">
        <v>1309</v>
      </c>
      <c r="F2956" s="197">
        <v>7.16</v>
      </c>
      <c r="G2956" s="196" t="s">
        <v>1310</v>
      </c>
      <c r="H2956" s="197">
        <v>8.17</v>
      </c>
      <c r="I2956" s="196" t="s">
        <v>1311</v>
      </c>
      <c r="J2956" s="197">
        <v>15.33</v>
      </c>
    </row>
    <row r="2957" spans="1:10" x14ac:dyDescent="0.25">
      <c r="A2957" s="196"/>
      <c r="B2957" s="196"/>
      <c r="C2957" s="196"/>
      <c r="D2957" s="196"/>
      <c r="E2957" s="196" t="s">
        <v>1312</v>
      </c>
      <c r="F2957" s="197">
        <v>5.48</v>
      </c>
      <c r="G2957" s="196"/>
      <c r="H2957" s="165" t="s">
        <v>1313</v>
      </c>
      <c r="I2957" s="165"/>
      <c r="J2957" s="197">
        <v>32.25</v>
      </c>
    </row>
    <row r="2958" spans="1:10" ht="14.4" thickBot="1" x14ac:dyDescent="0.3">
      <c r="A2958" s="191"/>
      <c r="B2958" s="191"/>
      <c r="C2958" s="191"/>
      <c r="D2958" s="191"/>
      <c r="E2958" s="191"/>
      <c r="F2958" s="191"/>
      <c r="G2958" s="191" t="s">
        <v>1314</v>
      </c>
      <c r="H2958" s="193" t="s">
        <v>1375</v>
      </c>
      <c r="I2958" s="191" t="s">
        <v>1316</v>
      </c>
      <c r="J2958" s="192">
        <v>32.25</v>
      </c>
    </row>
    <row r="2959" spans="1:10" ht="14.4" thickTop="1" x14ac:dyDescent="0.25">
      <c r="A2959" s="179"/>
      <c r="B2959" s="179"/>
      <c r="C2959" s="179"/>
      <c r="D2959" s="179"/>
      <c r="E2959" s="179"/>
      <c r="F2959" s="179"/>
      <c r="G2959" s="179"/>
      <c r="H2959" s="179"/>
      <c r="I2959" s="179"/>
      <c r="J2959" s="179"/>
    </row>
    <row r="2960" spans="1:10" x14ac:dyDescent="0.25">
      <c r="A2960" s="168" t="s">
        <v>865</v>
      </c>
      <c r="B2960" s="170" t="s">
        <v>3</v>
      </c>
      <c r="C2960" s="168" t="s">
        <v>4</v>
      </c>
      <c r="D2960" s="168" t="s">
        <v>5</v>
      </c>
      <c r="E2960" s="161" t="s">
        <v>1291</v>
      </c>
      <c r="F2960" s="161"/>
      <c r="G2960" s="169" t="s">
        <v>6</v>
      </c>
      <c r="H2960" s="170" t="s">
        <v>7</v>
      </c>
      <c r="I2960" s="170" t="s">
        <v>8</v>
      </c>
      <c r="J2960" s="170" t="s">
        <v>10</v>
      </c>
    </row>
    <row r="2961" spans="1:10" x14ac:dyDescent="0.25">
      <c r="A2961" s="174" t="s">
        <v>1292</v>
      </c>
      <c r="B2961" s="176" t="s">
        <v>866</v>
      </c>
      <c r="C2961" s="174" t="s">
        <v>20</v>
      </c>
      <c r="D2961" s="174" t="s">
        <v>867</v>
      </c>
      <c r="E2961" s="162" t="s">
        <v>1293</v>
      </c>
      <c r="F2961" s="162"/>
      <c r="G2961" s="175" t="s">
        <v>667</v>
      </c>
      <c r="H2961" s="178">
        <v>1</v>
      </c>
      <c r="I2961" s="177">
        <v>4.8600000000000003</v>
      </c>
      <c r="J2961" s="177">
        <v>4.8600000000000003</v>
      </c>
    </row>
    <row r="2962" spans="1:10" ht="26.4" x14ac:dyDescent="0.25">
      <c r="A2962" s="180" t="s">
        <v>1294</v>
      </c>
      <c r="B2962" s="182" t="s">
        <v>1299</v>
      </c>
      <c r="C2962" s="180" t="s">
        <v>36</v>
      </c>
      <c r="D2962" s="180" t="s">
        <v>1300</v>
      </c>
      <c r="E2962" s="163" t="s">
        <v>1297</v>
      </c>
      <c r="F2962" s="163"/>
      <c r="G2962" s="181" t="s">
        <v>1298</v>
      </c>
      <c r="H2962" s="184">
        <v>0.108</v>
      </c>
      <c r="I2962" s="183">
        <v>30.42</v>
      </c>
      <c r="J2962" s="183">
        <v>3.28</v>
      </c>
    </row>
    <row r="2963" spans="1:10" x14ac:dyDescent="0.25">
      <c r="A2963" s="185" t="s">
        <v>1303</v>
      </c>
      <c r="B2963" s="187" t="s">
        <v>2429</v>
      </c>
      <c r="C2963" s="185" t="s">
        <v>2017</v>
      </c>
      <c r="D2963" s="185" t="s">
        <v>2430</v>
      </c>
      <c r="E2963" s="164" t="s">
        <v>1307</v>
      </c>
      <c r="F2963" s="164"/>
      <c r="G2963" s="186" t="s">
        <v>38</v>
      </c>
      <c r="H2963" s="189">
        <v>1</v>
      </c>
      <c r="I2963" s="188">
        <v>1.45</v>
      </c>
      <c r="J2963" s="188">
        <v>1.45</v>
      </c>
    </row>
    <row r="2964" spans="1:10" x14ac:dyDescent="0.25">
      <c r="A2964" s="185" t="s">
        <v>1303</v>
      </c>
      <c r="B2964" s="187" t="s">
        <v>2431</v>
      </c>
      <c r="C2964" s="185" t="s">
        <v>2017</v>
      </c>
      <c r="D2964" s="185" t="s">
        <v>2432</v>
      </c>
      <c r="E2964" s="164" t="s">
        <v>1307</v>
      </c>
      <c r="F2964" s="164"/>
      <c r="G2964" s="186" t="s">
        <v>38</v>
      </c>
      <c r="H2964" s="189">
        <v>1</v>
      </c>
      <c r="I2964" s="188">
        <v>0.13</v>
      </c>
      <c r="J2964" s="188">
        <v>0.13</v>
      </c>
    </row>
    <row r="2965" spans="1:10" x14ac:dyDescent="0.25">
      <c r="A2965" s="196"/>
      <c r="B2965" s="196"/>
      <c r="C2965" s="196"/>
      <c r="D2965" s="196"/>
      <c r="E2965" s="196" t="s">
        <v>1309</v>
      </c>
      <c r="F2965" s="197">
        <v>1.17</v>
      </c>
      <c r="G2965" s="196" t="s">
        <v>1310</v>
      </c>
      <c r="H2965" s="197">
        <v>1.35</v>
      </c>
      <c r="I2965" s="196" t="s">
        <v>1311</v>
      </c>
      <c r="J2965" s="197">
        <v>2.52</v>
      </c>
    </row>
    <row r="2966" spans="1:10" x14ac:dyDescent="0.25">
      <c r="A2966" s="196"/>
      <c r="B2966" s="196"/>
      <c r="C2966" s="196"/>
      <c r="D2966" s="196"/>
      <c r="E2966" s="196" t="s">
        <v>1312</v>
      </c>
      <c r="F2966" s="197">
        <v>0.99</v>
      </c>
      <c r="G2966" s="196"/>
      <c r="H2966" s="165" t="s">
        <v>1313</v>
      </c>
      <c r="I2966" s="165"/>
      <c r="J2966" s="197">
        <v>5.85</v>
      </c>
    </row>
    <row r="2967" spans="1:10" ht="14.4" thickBot="1" x14ac:dyDescent="0.3">
      <c r="A2967" s="191"/>
      <c r="B2967" s="191"/>
      <c r="C2967" s="191"/>
      <c r="D2967" s="191"/>
      <c r="E2967" s="191"/>
      <c r="F2967" s="191"/>
      <c r="G2967" s="191" t="s">
        <v>1314</v>
      </c>
      <c r="H2967" s="193" t="s">
        <v>2433</v>
      </c>
      <c r="I2967" s="191" t="s">
        <v>1316</v>
      </c>
      <c r="J2967" s="192">
        <v>2380.9499999999998</v>
      </c>
    </row>
    <row r="2968" spans="1:10" ht="14.4" thickTop="1" x14ac:dyDescent="0.25">
      <c r="A2968" s="179"/>
      <c r="B2968" s="179"/>
      <c r="C2968" s="179"/>
      <c r="D2968" s="179"/>
      <c r="E2968" s="179"/>
      <c r="F2968" s="179"/>
      <c r="G2968" s="179"/>
      <c r="H2968" s="179"/>
      <c r="I2968" s="179"/>
      <c r="J2968" s="179"/>
    </row>
    <row r="2969" spans="1:10" x14ac:dyDescent="0.25">
      <c r="A2969" s="168" t="s">
        <v>868</v>
      </c>
      <c r="B2969" s="170" t="s">
        <v>3</v>
      </c>
      <c r="C2969" s="168" t="s">
        <v>4</v>
      </c>
      <c r="D2969" s="168" t="s">
        <v>5</v>
      </c>
      <c r="E2969" s="161" t="s">
        <v>1291</v>
      </c>
      <c r="F2969" s="161"/>
      <c r="G2969" s="169" t="s">
        <v>6</v>
      </c>
      <c r="H2969" s="170" t="s">
        <v>7</v>
      </c>
      <c r="I2969" s="170" t="s">
        <v>8</v>
      </c>
      <c r="J2969" s="170" t="s">
        <v>10</v>
      </c>
    </row>
    <row r="2970" spans="1:10" x14ac:dyDescent="0.25">
      <c r="A2970" s="174" t="s">
        <v>1292</v>
      </c>
      <c r="B2970" s="176" t="s">
        <v>869</v>
      </c>
      <c r="C2970" s="174" t="s">
        <v>20</v>
      </c>
      <c r="D2970" s="174" t="s">
        <v>870</v>
      </c>
      <c r="E2970" s="162" t="s">
        <v>1293</v>
      </c>
      <c r="F2970" s="162"/>
      <c r="G2970" s="175" t="s">
        <v>667</v>
      </c>
      <c r="H2970" s="178">
        <v>1</v>
      </c>
      <c r="I2970" s="177">
        <v>6.61</v>
      </c>
      <c r="J2970" s="177">
        <v>6.61</v>
      </c>
    </row>
    <row r="2971" spans="1:10" ht="26.4" x14ac:dyDescent="0.25">
      <c r="A2971" s="180" t="s">
        <v>1294</v>
      </c>
      <c r="B2971" s="182" t="s">
        <v>1295</v>
      </c>
      <c r="C2971" s="180" t="s">
        <v>36</v>
      </c>
      <c r="D2971" s="180" t="s">
        <v>1296</v>
      </c>
      <c r="E2971" s="163" t="s">
        <v>1297</v>
      </c>
      <c r="F2971" s="163"/>
      <c r="G2971" s="181" t="s">
        <v>1298</v>
      </c>
      <c r="H2971" s="184">
        <v>0.109</v>
      </c>
      <c r="I2971" s="183">
        <v>25.7</v>
      </c>
      <c r="J2971" s="183">
        <v>2.8</v>
      </c>
    </row>
    <row r="2972" spans="1:10" ht="26.4" x14ac:dyDescent="0.25">
      <c r="A2972" s="180" t="s">
        <v>1294</v>
      </c>
      <c r="B2972" s="182" t="s">
        <v>1299</v>
      </c>
      <c r="C2972" s="180" t="s">
        <v>36</v>
      </c>
      <c r="D2972" s="180" t="s">
        <v>1300</v>
      </c>
      <c r="E2972" s="163" t="s">
        <v>1297</v>
      </c>
      <c r="F2972" s="163"/>
      <c r="G2972" s="181" t="s">
        <v>1298</v>
      </c>
      <c r="H2972" s="184">
        <v>0.109</v>
      </c>
      <c r="I2972" s="183">
        <v>30.42</v>
      </c>
      <c r="J2972" s="183">
        <v>3.31</v>
      </c>
    </row>
    <row r="2973" spans="1:10" x14ac:dyDescent="0.25">
      <c r="A2973" s="185" t="s">
        <v>1303</v>
      </c>
      <c r="B2973" s="187" t="s">
        <v>2434</v>
      </c>
      <c r="C2973" s="185" t="s">
        <v>1590</v>
      </c>
      <c r="D2973" s="185" t="s">
        <v>2435</v>
      </c>
      <c r="E2973" s="164" t="s">
        <v>1307</v>
      </c>
      <c r="F2973" s="164"/>
      <c r="G2973" s="186" t="s">
        <v>38</v>
      </c>
      <c r="H2973" s="189">
        <v>1</v>
      </c>
      <c r="I2973" s="188">
        <v>0.15</v>
      </c>
      <c r="J2973" s="188">
        <v>0.15</v>
      </c>
    </row>
    <row r="2974" spans="1:10" x14ac:dyDescent="0.25">
      <c r="A2974" s="185" t="s">
        <v>1303</v>
      </c>
      <c r="B2974" s="187" t="s">
        <v>2436</v>
      </c>
      <c r="C2974" s="185" t="s">
        <v>36</v>
      </c>
      <c r="D2974" s="185" t="s">
        <v>2437</v>
      </c>
      <c r="E2974" s="164" t="s">
        <v>1307</v>
      </c>
      <c r="F2974" s="164"/>
      <c r="G2974" s="186" t="s">
        <v>38</v>
      </c>
      <c r="H2974" s="189">
        <v>1</v>
      </c>
      <c r="I2974" s="188">
        <v>0.35</v>
      </c>
      <c r="J2974" s="188">
        <v>0.35</v>
      </c>
    </row>
    <row r="2975" spans="1:10" x14ac:dyDescent="0.25">
      <c r="A2975" s="196"/>
      <c r="B2975" s="196"/>
      <c r="C2975" s="196"/>
      <c r="D2975" s="196"/>
      <c r="E2975" s="196" t="s">
        <v>1309</v>
      </c>
      <c r="F2975" s="197">
        <v>2.13</v>
      </c>
      <c r="G2975" s="196" t="s">
        <v>1310</v>
      </c>
      <c r="H2975" s="197">
        <v>2.44</v>
      </c>
      <c r="I2975" s="196" t="s">
        <v>1311</v>
      </c>
      <c r="J2975" s="197">
        <v>4.57</v>
      </c>
    </row>
    <row r="2976" spans="1:10" x14ac:dyDescent="0.25">
      <c r="A2976" s="196"/>
      <c r="B2976" s="196"/>
      <c r="C2976" s="196"/>
      <c r="D2976" s="196"/>
      <c r="E2976" s="196" t="s">
        <v>1312</v>
      </c>
      <c r="F2976" s="197">
        <v>1.35</v>
      </c>
      <c r="G2976" s="196"/>
      <c r="H2976" s="165" t="s">
        <v>1313</v>
      </c>
      <c r="I2976" s="165"/>
      <c r="J2976" s="197">
        <v>7.96</v>
      </c>
    </row>
    <row r="2977" spans="1:10" ht="14.4" thickBot="1" x14ac:dyDescent="0.3">
      <c r="A2977" s="191"/>
      <c r="B2977" s="191"/>
      <c r="C2977" s="191"/>
      <c r="D2977" s="191"/>
      <c r="E2977" s="191"/>
      <c r="F2977" s="191"/>
      <c r="G2977" s="191" t="s">
        <v>1314</v>
      </c>
      <c r="H2977" s="193" t="s">
        <v>2438</v>
      </c>
      <c r="I2977" s="191" t="s">
        <v>1316</v>
      </c>
      <c r="J2977" s="192">
        <v>533.32000000000005</v>
      </c>
    </row>
    <row r="2978" spans="1:10" ht="14.4" thickTop="1" x14ac:dyDescent="0.25">
      <c r="A2978" s="179"/>
      <c r="B2978" s="179"/>
      <c r="C2978" s="179"/>
      <c r="D2978" s="179"/>
      <c r="E2978" s="179"/>
      <c r="F2978" s="179"/>
      <c r="G2978" s="179"/>
      <c r="H2978" s="179"/>
      <c r="I2978" s="179"/>
      <c r="J2978" s="179"/>
    </row>
    <row r="2979" spans="1:10" x14ac:dyDescent="0.25">
      <c r="A2979" s="168" t="s">
        <v>871</v>
      </c>
      <c r="B2979" s="170" t="s">
        <v>3</v>
      </c>
      <c r="C2979" s="168" t="s">
        <v>4</v>
      </c>
      <c r="D2979" s="168" t="s">
        <v>5</v>
      </c>
      <c r="E2979" s="161" t="s">
        <v>1291</v>
      </c>
      <c r="F2979" s="161"/>
      <c r="G2979" s="169" t="s">
        <v>6</v>
      </c>
      <c r="H2979" s="170" t="s">
        <v>7</v>
      </c>
      <c r="I2979" s="170" t="s">
        <v>8</v>
      </c>
      <c r="J2979" s="170" t="s">
        <v>10</v>
      </c>
    </row>
    <row r="2980" spans="1:10" x14ac:dyDescent="0.25">
      <c r="A2980" s="174" t="s">
        <v>1292</v>
      </c>
      <c r="B2980" s="176" t="s">
        <v>872</v>
      </c>
      <c r="C2980" s="174" t="s">
        <v>20</v>
      </c>
      <c r="D2980" s="174" t="s">
        <v>873</v>
      </c>
      <c r="E2980" s="162" t="s">
        <v>1293</v>
      </c>
      <c r="F2980" s="162"/>
      <c r="G2980" s="175" t="s">
        <v>38</v>
      </c>
      <c r="H2980" s="178">
        <v>1</v>
      </c>
      <c r="I2980" s="177">
        <v>12.13</v>
      </c>
      <c r="J2980" s="177">
        <v>12.13</v>
      </c>
    </row>
    <row r="2981" spans="1:10" ht="26.4" x14ac:dyDescent="0.25">
      <c r="A2981" s="180" t="s">
        <v>1294</v>
      </c>
      <c r="B2981" s="182" t="s">
        <v>1580</v>
      </c>
      <c r="C2981" s="180" t="s">
        <v>36</v>
      </c>
      <c r="D2981" s="180" t="s">
        <v>1581</v>
      </c>
      <c r="E2981" s="163" t="s">
        <v>1297</v>
      </c>
      <c r="F2981" s="163"/>
      <c r="G2981" s="181" t="s">
        <v>1298</v>
      </c>
      <c r="H2981" s="184">
        <v>0.128</v>
      </c>
      <c r="I2981" s="183">
        <v>25.28</v>
      </c>
      <c r="J2981" s="183">
        <v>3.23</v>
      </c>
    </row>
    <row r="2982" spans="1:10" ht="26.4" x14ac:dyDescent="0.25">
      <c r="A2982" s="180" t="s">
        <v>1294</v>
      </c>
      <c r="B2982" s="182" t="s">
        <v>1687</v>
      </c>
      <c r="C2982" s="180" t="s">
        <v>36</v>
      </c>
      <c r="D2982" s="180" t="s">
        <v>1688</v>
      </c>
      <c r="E2982" s="163" t="s">
        <v>1297</v>
      </c>
      <c r="F2982" s="163"/>
      <c r="G2982" s="181" t="s">
        <v>1298</v>
      </c>
      <c r="H2982" s="184">
        <v>0.27600000000000002</v>
      </c>
      <c r="I2982" s="183">
        <v>22.58</v>
      </c>
      <c r="J2982" s="183">
        <v>6.23</v>
      </c>
    </row>
    <row r="2983" spans="1:10" x14ac:dyDescent="0.25">
      <c r="A2983" s="185" t="s">
        <v>1303</v>
      </c>
      <c r="B2983" s="187" t="s">
        <v>2439</v>
      </c>
      <c r="C2983" s="185" t="s">
        <v>1590</v>
      </c>
      <c r="D2983" s="185" t="s">
        <v>2440</v>
      </c>
      <c r="E2983" s="164" t="s">
        <v>1307</v>
      </c>
      <c r="F2983" s="164"/>
      <c r="G2983" s="186" t="s">
        <v>38</v>
      </c>
      <c r="H2983" s="189">
        <v>1</v>
      </c>
      <c r="I2983" s="188">
        <v>2.67</v>
      </c>
      <c r="J2983" s="188">
        <v>2.67</v>
      </c>
    </row>
    <row r="2984" spans="1:10" x14ac:dyDescent="0.25">
      <c r="A2984" s="196"/>
      <c r="B2984" s="196"/>
      <c r="C2984" s="196"/>
      <c r="D2984" s="196"/>
      <c r="E2984" s="196" t="s">
        <v>1309</v>
      </c>
      <c r="F2984" s="197">
        <v>3.25</v>
      </c>
      <c r="G2984" s="196" t="s">
        <v>1310</v>
      </c>
      <c r="H2984" s="197">
        <v>3.7</v>
      </c>
      <c r="I2984" s="196" t="s">
        <v>1311</v>
      </c>
      <c r="J2984" s="197">
        <v>6.95</v>
      </c>
    </row>
    <row r="2985" spans="1:10" x14ac:dyDescent="0.25">
      <c r="A2985" s="196"/>
      <c r="B2985" s="196"/>
      <c r="C2985" s="196"/>
      <c r="D2985" s="196"/>
      <c r="E2985" s="196" t="s">
        <v>1312</v>
      </c>
      <c r="F2985" s="197">
        <v>2.48</v>
      </c>
      <c r="G2985" s="196"/>
      <c r="H2985" s="165" t="s">
        <v>1313</v>
      </c>
      <c r="I2985" s="165"/>
      <c r="J2985" s="197">
        <v>14.61</v>
      </c>
    </row>
    <row r="2986" spans="1:10" ht="14.4" thickBot="1" x14ac:dyDescent="0.3">
      <c r="A2986" s="191"/>
      <c r="B2986" s="191"/>
      <c r="C2986" s="191"/>
      <c r="D2986" s="191"/>
      <c r="E2986" s="191"/>
      <c r="F2986" s="191"/>
      <c r="G2986" s="191" t="s">
        <v>1314</v>
      </c>
      <c r="H2986" s="193" t="s">
        <v>2438</v>
      </c>
      <c r="I2986" s="191" t="s">
        <v>1316</v>
      </c>
      <c r="J2986" s="192">
        <v>978.87</v>
      </c>
    </row>
    <row r="2987" spans="1:10" ht="14.4" thickTop="1" x14ac:dyDescent="0.25">
      <c r="A2987" s="179"/>
      <c r="B2987" s="179"/>
      <c r="C2987" s="179"/>
      <c r="D2987" s="179"/>
      <c r="E2987" s="179"/>
      <c r="F2987" s="179"/>
      <c r="G2987" s="179"/>
      <c r="H2987" s="179"/>
      <c r="I2987" s="179"/>
      <c r="J2987" s="179"/>
    </row>
    <row r="2988" spans="1:10" x14ac:dyDescent="0.25">
      <c r="A2988" s="168" t="s">
        <v>874</v>
      </c>
      <c r="B2988" s="170" t="s">
        <v>3</v>
      </c>
      <c r="C2988" s="168" t="s">
        <v>4</v>
      </c>
      <c r="D2988" s="168" t="s">
        <v>5</v>
      </c>
      <c r="E2988" s="161" t="s">
        <v>1291</v>
      </c>
      <c r="F2988" s="161"/>
      <c r="G2988" s="169" t="s">
        <v>6</v>
      </c>
      <c r="H2988" s="170" t="s">
        <v>7</v>
      </c>
      <c r="I2988" s="170" t="s">
        <v>8</v>
      </c>
      <c r="J2988" s="170" t="s">
        <v>10</v>
      </c>
    </row>
    <row r="2989" spans="1:10" x14ac:dyDescent="0.25">
      <c r="A2989" s="174" t="s">
        <v>1292</v>
      </c>
      <c r="B2989" s="176" t="s">
        <v>875</v>
      </c>
      <c r="C2989" s="174" t="s">
        <v>20</v>
      </c>
      <c r="D2989" s="174" t="s">
        <v>876</v>
      </c>
      <c r="E2989" s="162" t="s">
        <v>1293</v>
      </c>
      <c r="F2989" s="162"/>
      <c r="G2989" s="175" t="s">
        <v>38</v>
      </c>
      <c r="H2989" s="178">
        <v>1</v>
      </c>
      <c r="I2989" s="177">
        <v>1.1000000000000001</v>
      </c>
      <c r="J2989" s="177">
        <v>1.1000000000000001</v>
      </c>
    </row>
    <row r="2990" spans="1:10" ht="26.4" x14ac:dyDescent="0.25">
      <c r="A2990" s="180" t="s">
        <v>1294</v>
      </c>
      <c r="B2990" s="182" t="s">
        <v>1299</v>
      </c>
      <c r="C2990" s="180" t="s">
        <v>36</v>
      </c>
      <c r="D2990" s="180" t="s">
        <v>1300</v>
      </c>
      <c r="E2990" s="163" t="s">
        <v>1297</v>
      </c>
      <c r="F2990" s="163"/>
      <c r="G2990" s="181" t="s">
        <v>1298</v>
      </c>
      <c r="H2990" s="184">
        <v>1.2999999999999999E-2</v>
      </c>
      <c r="I2990" s="183">
        <v>30.42</v>
      </c>
      <c r="J2990" s="183">
        <v>0.39</v>
      </c>
    </row>
    <row r="2991" spans="1:10" ht="26.4" x14ac:dyDescent="0.25">
      <c r="A2991" s="180" t="s">
        <v>1294</v>
      </c>
      <c r="B2991" s="182" t="s">
        <v>1295</v>
      </c>
      <c r="C2991" s="180" t="s">
        <v>36</v>
      </c>
      <c r="D2991" s="180" t="s">
        <v>1296</v>
      </c>
      <c r="E2991" s="163" t="s">
        <v>1297</v>
      </c>
      <c r="F2991" s="163"/>
      <c r="G2991" s="181" t="s">
        <v>1298</v>
      </c>
      <c r="H2991" s="184">
        <v>1.2999999999999999E-2</v>
      </c>
      <c r="I2991" s="183">
        <v>25.7</v>
      </c>
      <c r="J2991" s="183">
        <v>0.33</v>
      </c>
    </row>
    <row r="2992" spans="1:10" x14ac:dyDescent="0.25">
      <c r="A2992" s="185" t="s">
        <v>1303</v>
      </c>
      <c r="B2992" s="187" t="s">
        <v>2441</v>
      </c>
      <c r="C2992" s="185" t="s">
        <v>1590</v>
      </c>
      <c r="D2992" s="185" t="s">
        <v>2442</v>
      </c>
      <c r="E2992" s="164" t="s">
        <v>1307</v>
      </c>
      <c r="F2992" s="164"/>
      <c r="G2992" s="186" t="s">
        <v>38</v>
      </c>
      <c r="H2992" s="189">
        <v>1</v>
      </c>
      <c r="I2992" s="188">
        <v>0.38</v>
      </c>
      <c r="J2992" s="188">
        <v>0.38</v>
      </c>
    </row>
    <row r="2993" spans="1:10" x14ac:dyDescent="0.25">
      <c r="A2993" s="196"/>
      <c r="B2993" s="196"/>
      <c r="C2993" s="196"/>
      <c r="D2993" s="196"/>
      <c r="E2993" s="196" t="s">
        <v>1309</v>
      </c>
      <c r="F2993" s="197">
        <v>0.25</v>
      </c>
      <c r="G2993" s="196" t="s">
        <v>1310</v>
      </c>
      <c r="H2993" s="197">
        <v>0.28999999999999998</v>
      </c>
      <c r="I2993" s="196" t="s">
        <v>1311</v>
      </c>
      <c r="J2993" s="197">
        <v>0.54</v>
      </c>
    </row>
    <row r="2994" spans="1:10" x14ac:dyDescent="0.25">
      <c r="A2994" s="196"/>
      <c r="B2994" s="196"/>
      <c r="C2994" s="196"/>
      <c r="D2994" s="196"/>
      <c r="E2994" s="196" t="s">
        <v>1312</v>
      </c>
      <c r="F2994" s="197">
        <v>0.22</v>
      </c>
      <c r="G2994" s="196"/>
      <c r="H2994" s="165" t="s">
        <v>1313</v>
      </c>
      <c r="I2994" s="165"/>
      <c r="J2994" s="197">
        <v>1.32</v>
      </c>
    </row>
    <row r="2995" spans="1:10" ht="14.4" thickBot="1" x14ac:dyDescent="0.3">
      <c r="A2995" s="191"/>
      <c r="B2995" s="191"/>
      <c r="C2995" s="191"/>
      <c r="D2995" s="191"/>
      <c r="E2995" s="191"/>
      <c r="F2995" s="191"/>
      <c r="G2995" s="191" t="s">
        <v>1314</v>
      </c>
      <c r="H2995" s="193" t="s">
        <v>2443</v>
      </c>
      <c r="I2995" s="191" t="s">
        <v>1316</v>
      </c>
      <c r="J2995" s="192">
        <v>253.44</v>
      </c>
    </row>
    <row r="2996" spans="1:10" ht="14.4" thickTop="1" x14ac:dyDescent="0.25">
      <c r="A2996" s="179"/>
      <c r="B2996" s="179"/>
      <c r="C2996" s="179"/>
      <c r="D2996" s="179"/>
      <c r="E2996" s="179"/>
      <c r="F2996" s="179"/>
      <c r="G2996" s="179"/>
      <c r="H2996" s="179"/>
      <c r="I2996" s="179"/>
      <c r="J2996" s="179"/>
    </row>
    <row r="2997" spans="1:10" x14ac:dyDescent="0.25">
      <c r="A2997" s="168" t="s">
        <v>877</v>
      </c>
      <c r="B2997" s="170" t="s">
        <v>3</v>
      </c>
      <c r="C2997" s="168" t="s">
        <v>4</v>
      </c>
      <c r="D2997" s="168" t="s">
        <v>5</v>
      </c>
      <c r="E2997" s="161" t="s">
        <v>1291</v>
      </c>
      <c r="F2997" s="161"/>
      <c r="G2997" s="169" t="s">
        <v>6</v>
      </c>
      <c r="H2997" s="170" t="s">
        <v>7</v>
      </c>
      <c r="I2997" s="170" t="s">
        <v>8</v>
      </c>
      <c r="J2997" s="170" t="s">
        <v>10</v>
      </c>
    </row>
    <row r="2998" spans="1:10" x14ac:dyDescent="0.25">
      <c r="A2998" s="174" t="s">
        <v>1292</v>
      </c>
      <c r="B2998" s="176" t="s">
        <v>878</v>
      </c>
      <c r="C2998" s="174" t="s">
        <v>20</v>
      </c>
      <c r="D2998" s="174" t="s">
        <v>879</v>
      </c>
      <c r="E2998" s="162" t="s">
        <v>1293</v>
      </c>
      <c r="F2998" s="162"/>
      <c r="G2998" s="175" t="s">
        <v>38</v>
      </c>
      <c r="H2998" s="178">
        <v>1</v>
      </c>
      <c r="I2998" s="177">
        <v>5.47</v>
      </c>
      <c r="J2998" s="177">
        <v>5.47</v>
      </c>
    </row>
    <row r="2999" spans="1:10" ht="26.4" x14ac:dyDescent="0.25">
      <c r="A2999" s="180" t="s">
        <v>1294</v>
      </c>
      <c r="B2999" s="182" t="s">
        <v>1295</v>
      </c>
      <c r="C2999" s="180" t="s">
        <v>36</v>
      </c>
      <c r="D2999" s="180" t="s">
        <v>1296</v>
      </c>
      <c r="E2999" s="163" t="s">
        <v>1297</v>
      </c>
      <c r="F2999" s="163"/>
      <c r="G2999" s="181" t="s">
        <v>1298</v>
      </c>
      <c r="H2999" s="184">
        <v>2.1000000000000001E-2</v>
      </c>
      <c r="I2999" s="183">
        <v>25.7</v>
      </c>
      <c r="J2999" s="183">
        <v>0.53</v>
      </c>
    </row>
    <row r="3000" spans="1:10" ht="26.4" x14ac:dyDescent="0.25">
      <c r="A3000" s="180" t="s">
        <v>1294</v>
      </c>
      <c r="B3000" s="182" t="s">
        <v>1299</v>
      </c>
      <c r="C3000" s="180" t="s">
        <v>36</v>
      </c>
      <c r="D3000" s="180" t="s">
        <v>1300</v>
      </c>
      <c r="E3000" s="163" t="s">
        <v>1297</v>
      </c>
      <c r="F3000" s="163"/>
      <c r="G3000" s="181" t="s">
        <v>1298</v>
      </c>
      <c r="H3000" s="184">
        <v>2.1000000000000001E-2</v>
      </c>
      <c r="I3000" s="183">
        <v>30.42</v>
      </c>
      <c r="J3000" s="183">
        <v>0.63</v>
      </c>
    </row>
    <row r="3001" spans="1:10" x14ac:dyDescent="0.25">
      <c r="A3001" s="185" t="s">
        <v>1303</v>
      </c>
      <c r="B3001" s="187" t="s">
        <v>2444</v>
      </c>
      <c r="C3001" s="185" t="s">
        <v>1590</v>
      </c>
      <c r="D3001" s="185" t="s">
        <v>2445</v>
      </c>
      <c r="E3001" s="164" t="s">
        <v>1307</v>
      </c>
      <c r="F3001" s="164"/>
      <c r="G3001" s="186" t="s">
        <v>38</v>
      </c>
      <c r="H3001" s="189">
        <v>1</v>
      </c>
      <c r="I3001" s="188">
        <v>4.3099999999999996</v>
      </c>
      <c r="J3001" s="188">
        <v>4.3099999999999996</v>
      </c>
    </row>
    <row r="3002" spans="1:10" x14ac:dyDescent="0.25">
      <c r="A3002" s="196"/>
      <c r="B3002" s="196"/>
      <c r="C3002" s="196"/>
      <c r="D3002" s="196"/>
      <c r="E3002" s="196" t="s">
        <v>1309</v>
      </c>
      <c r="F3002" s="197">
        <v>0.41</v>
      </c>
      <c r="G3002" s="196" t="s">
        <v>1310</v>
      </c>
      <c r="H3002" s="197">
        <v>0.47</v>
      </c>
      <c r="I3002" s="196" t="s">
        <v>1311</v>
      </c>
      <c r="J3002" s="197">
        <v>0.88</v>
      </c>
    </row>
    <row r="3003" spans="1:10" x14ac:dyDescent="0.25">
      <c r="A3003" s="196"/>
      <c r="B3003" s="196"/>
      <c r="C3003" s="196"/>
      <c r="D3003" s="196"/>
      <c r="E3003" s="196" t="s">
        <v>1312</v>
      </c>
      <c r="F3003" s="197">
        <v>1.1200000000000001</v>
      </c>
      <c r="G3003" s="196"/>
      <c r="H3003" s="165" t="s">
        <v>1313</v>
      </c>
      <c r="I3003" s="165"/>
      <c r="J3003" s="197">
        <v>6.59</v>
      </c>
    </row>
    <row r="3004" spans="1:10" ht="14.4" thickBot="1" x14ac:dyDescent="0.3">
      <c r="A3004" s="191"/>
      <c r="B3004" s="191"/>
      <c r="C3004" s="191"/>
      <c r="D3004" s="191"/>
      <c r="E3004" s="191"/>
      <c r="F3004" s="191"/>
      <c r="G3004" s="191" t="s">
        <v>1314</v>
      </c>
      <c r="H3004" s="193" t="s">
        <v>2438</v>
      </c>
      <c r="I3004" s="191" t="s">
        <v>1316</v>
      </c>
      <c r="J3004" s="192">
        <v>441.53</v>
      </c>
    </row>
    <row r="3005" spans="1:10" ht="14.4" thickTop="1" x14ac:dyDescent="0.25">
      <c r="A3005" s="179"/>
      <c r="B3005" s="179"/>
      <c r="C3005" s="179"/>
      <c r="D3005" s="179"/>
      <c r="E3005" s="179"/>
      <c r="F3005" s="179"/>
      <c r="G3005" s="179"/>
      <c r="H3005" s="179"/>
      <c r="I3005" s="179"/>
      <c r="J3005" s="179"/>
    </row>
    <row r="3006" spans="1:10" x14ac:dyDescent="0.25">
      <c r="A3006" s="168" t="s">
        <v>880</v>
      </c>
      <c r="B3006" s="170" t="s">
        <v>3</v>
      </c>
      <c r="C3006" s="168" t="s">
        <v>4</v>
      </c>
      <c r="D3006" s="168" t="s">
        <v>5</v>
      </c>
      <c r="E3006" s="161" t="s">
        <v>1291</v>
      </c>
      <c r="F3006" s="161"/>
      <c r="G3006" s="169" t="s">
        <v>6</v>
      </c>
      <c r="H3006" s="170" t="s">
        <v>7</v>
      </c>
      <c r="I3006" s="170" t="s">
        <v>8</v>
      </c>
      <c r="J3006" s="170" t="s">
        <v>10</v>
      </c>
    </row>
    <row r="3007" spans="1:10" x14ac:dyDescent="0.25">
      <c r="A3007" s="174" t="s">
        <v>1292</v>
      </c>
      <c r="B3007" s="176" t="s">
        <v>881</v>
      </c>
      <c r="C3007" s="174" t="s">
        <v>20</v>
      </c>
      <c r="D3007" s="174" t="s">
        <v>882</v>
      </c>
      <c r="E3007" s="162" t="s">
        <v>1293</v>
      </c>
      <c r="F3007" s="162"/>
      <c r="G3007" s="175" t="s">
        <v>77</v>
      </c>
      <c r="H3007" s="178">
        <v>1</v>
      </c>
      <c r="I3007" s="177">
        <v>22.04</v>
      </c>
      <c r="J3007" s="177">
        <v>22.04</v>
      </c>
    </row>
    <row r="3008" spans="1:10" ht="26.4" x14ac:dyDescent="0.25">
      <c r="A3008" s="180" t="s">
        <v>1294</v>
      </c>
      <c r="B3008" s="182" t="s">
        <v>1295</v>
      </c>
      <c r="C3008" s="180" t="s">
        <v>36</v>
      </c>
      <c r="D3008" s="180" t="s">
        <v>1296</v>
      </c>
      <c r="E3008" s="163" t="s">
        <v>1297</v>
      </c>
      <c r="F3008" s="163"/>
      <c r="G3008" s="181" t="s">
        <v>1298</v>
      </c>
      <c r="H3008" s="184">
        <v>0.309</v>
      </c>
      <c r="I3008" s="183">
        <v>25.7</v>
      </c>
      <c r="J3008" s="183">
        <v>7.94</v>
      </c>
    </row>
    <row r="3009" spans="1:10" ht="26.4" x14ac:dyDescent="0.25">
      <c r="A3009" s="180" t="s">
        <v>1294</v>
      </c>
      <c r="B3009" s="182" t="s">
        <v>1299</v>
      </c>
      <c r="C3009" s="180" t="s">
        <v>36</v>
      </c>
      <c r="D3009" s="180" t="s">
        <v>1300</v>
      </c>
      <c r="E3009" s="163" t="s">
        <v>1297</v>
      </c>
      <c r="F3009" s="163"/>
      <c r="G3009" s="181" t="s">
        <v>1298</v>
      </c>
      <c r="H3009" s="184">
        <v>0.309</v>
      </c>
      <c r="I3009" s="183">
        <v>30.42</v>
      </c>
      <c r="J3009" s="183">
        <v>9.39</v>
      </c>
    </row>
    <row r="3010" spans="1:10" x14ac:dyDescent="0.25">
      <c r="A3010" s="185" t="s">
        <v>1303</v>
      </c>
      <c r="B3010" s="187" t="s">
        <v>1408</v>
      </c>
      <c r="C3010" s="185" t="s">
        <v>36</v>
      </c>
      <c r="D3010" s="185" t="s">
        <v>1409</v>
      </c>
      <c r="E3010" s="164" t="s">
        <v>1307</v>
      </c>
      <c r="F3010" s="164"/>
      <c r="G3010" s="186" t="s">
        <v>77</v>
      </c>
      <c r="H3010" s="189">
        <v>1</v>
      </c>
      <c r="I3010" s="188">
        <v>4.71</v>
      </c>
      <c r="J3010" s="188">
        <v>4.71</v>
      </c>
    </row>
    <row r="3011" spans="1:10" x14ac:dyDescent="0.25">
      <c r="A3011" s="196"/>
      <c r="B3011" s="196"/>
      <c r="C3011" s="196"/>
      <c r="D3011" s="196"/>
      <c r="E3011" s="196" t="s">
        <v>1309</v>
      </c>
      <c r="F3011" s="197">
        <v>6.06</v>
      </c>
      <c r="G3011" s="196" t="s">
        <v>1310</v>
      </c>
      <c r="H3011" s="197">
        <v>6.92</v>
      </c>
      <c r="I3011" s="196" t="s">
        <v>1311</v>
      </c>
      <c r="J3011" s="197">
        <v>12.98</v>
      </c>
    </row>
    <row r="3012" spans="1:10" x14ac:dyDescent="0.25">
      <c r="A3012" s="196"/>
      <c r="B3012" s="196"/>
      <c r="C3012" s="196"/>
      <c r="D3012" s="196"/>
      <c r="E3012" s="196" t="s">
        <v>1312</v>
      </c>
      <c r="F3012" s="197">
        <v>4.51</v>
      </c>
      <c r="G3012" s="196"/>
      <c r="H3012" s="165" t="s">
        <v>1313</v>
      </c>
      <c r="I3012" s="165"/>
      <c r="J3012" s="197">
        <v>26.55</v>
      </c>
    </row>
    <row r="3013" spans="1:10" ht="14.4" thickBot="1" x14ac:dyDescent="0.3">
      <c r="A3013" s="191"/>
      <c r="B3013" s="191"/>
      <c r="C3013" s="191"/>
      <c r="D3013" s="191"/>
      <c r="E3013" s="191"/>
      <c r="F3013" s="191"/>
      <c r="G3013" s="191" t="s">
        <v>1314</v>
      </c>
      <c r="H3013" s="193" t="s">
        <v>2438</v>
      </c>
      <c r="I3013" s="191" t="s">
        <v>1316</v>
      </c>
      <c r="J3013" s="192">
        <v>1778.85</v>
      </c>
    </row>
    <row r="3014" spans="1:10" ht="14.4" thickTop="1" x14ac:dyDescent="0.25">
      <c r="A3014" s="179"/>
      <c r="B3014" s="179"/>
      <c r="C3014" s="179"/>
      <c r="D3014" s="179"/>
      <c r="E3014" s="179"/>
      <c r="F3014" s="179"/>
      <c r="G3014" s="179"/>
      <c r="H3014" s="179"/>
      <c r="I3014" s="179"/>
      <c r="J3014" s="179"/>
    </row>
    <row r="3015" spans="1:10" x14ac:dyDescent="0.25">
      <c r="A3015" s="168" t="s">
        <v>883</v>
      </c>
      <c r="B3015" s="170" t="s">
        <v>3</v>
      </c>
      <c r="C3015" s="168" t="s">
        <v>4</v>
      </c>
      <c r="D3015" s="168" t="s">
        <v>5</v>
      </c>
      <c r="E3015" s="161" t="s">
        <v>1291</v>
      </c>
      <c r="F3015" s="161"/>
      <c r="G3015" s="169" t="s">
        <v>6</v>
      </c>
      <c r="H3015" s="170" t="s">
        <v>7</v>
      </c>
      <c r="I3015" s="170" t="s">
        <v>8</v>
      </c>
      <c r="J3015" s="170" t="s">
        <v>10</v>
      </c>
    </row>
    <row r="3016" spans="1:10" ht="39.6" x14ac:dyDescent="0.25">
      <c r="A3016" s="174" t="s">
        <v>1292</v>
      </c>
      <c r="B3016" s="176" t="s">
        <v>884</v>
      </c>
      <c r="C3016" s="174" t="s">
        <v>36</v>
      </c>
      <c r="D3016" s="174" t="s">
        <v>885</v>
      </c>
      <c r="E3016" s="162" t="s">
        <v>2446</v>
      </c>
      <c r="F3016" s="162"/>
      <c r="G3016" s="175" t="s">
        <v>77</v>
      </c>
      <c r="H3016" s="178">
        <v>1</v>
      </c>
      <c r="I3016" s="177">
        <v>64.66</v>
      </c>
      <c r="J3016" s="177">
        <v>64.66</v>
      </c>
    </row>
    <row r="3017" spans="1:10" ht="26.4" x14ac:dyDescent="0.25">
      <c r="A3017" s="180" t="s">
        <v>1294</v>
      </c>
      <c r="B3017" s="182" t="s">
        <v>1299</v>
      </c>
      <c r="C3017" s="180" t="s">
        <v>36</v>
      </c>
      <c r="D3017" s="180" t="s">
        <v>1300</v>
      </c>
      <c r="E3017" s="163" t="s">
        <v>1297</v>
      </c>
      <c r="F3017" s="163"/>
      <c r="G3017" s="181" t="s">
        <v>1298</v>
      </c>
      <c r="H3017" s="184">
        <v>8.3000000000000004E-2</v>
      </c>
      <c r="I3017" s="183">
        <v>30.42</v>
      </c>
      <c r="J3017" s="183">
        <v>2.52</v>
      </c>
    </row>
    <row r="3018" spans="1:10" ht="26.4" x14ac:dyDescent="0.25">
      <c r="A3018" s="180" t="s">
        <v>1294</v>
      </c>
      <c r="B3018" s="182" t="s">
        <v>1295</v>
      </c>
      <c r="C3018" s="180" t="s">
        <v>36</v>
      </c>
      <c r="D3018" s="180" t="s">
        <v>1296</v>
      </c>
      <c r="E3018" s="163" t="s">
        <v>1297</v>
      </c>
      <c r="F3018" s="163"/>
      <c r="G3018" s="181" t="s">
        <v>1298</v>
      </c>
      <c r="H3018" s="184">
        <v>8.3000000000000004E-2</v>
      </c>
      <c r="I3018" s="183">
        <v>25.7</v>
      </c>
      <c r="J3018" s="183">
        <v>2.13</v>
      </c>
    </row>
    <row r="3019" spans="1:10" ht="39.6" x14ac:dyDescent="0.25">
      <c r="A3019" s="185" t="s">
        <v>1303</v>
      </c>
      <c r="B3019" s="187" t="s">
        <v>2447</v>
      </c>
      <c r="C3019" s="185" t="s">
        <v>36</v>
      </c>
      <c r="D3019" s="185" t="s">
        <v>2448</v>
      </c>
      <c r="E3019" s="164" t="s">
        <v>1307</v>
      </c>
      <c r="F3019" s="164"/>
      <c r="G3019" s="186" t="s">
        <v>77</v>
      </c>
      <c r="H3019" s="189">
        <v>1.0149999999999999</v>
      </c>
      <c r="I3019" s="188">
        <v>59.06</v>
      </c>
      <c r="J3019" s="188">
        <v>59.94</v>
      </c>
    </row>
    <row r="3020" spans="1:10" ht="26.4" x14ac:dyDescent="0.25">
      <c r="A3020" s="185" t="s">
        <v>1303</v>
      </c>
      <c r="B3020" s="187" t="s">
        <v>2449</v>
      </c>
      <c r="C3020" s="185" t="s">
        <v>36</v>
      </c>
      <c r="D3020" s="185" t="s">
        <v>2450</v>
      </c>
      <c r="E3020" s="164" t="s">
        <v>1307</v>
      </c>
      <c r="F3020" s="164"/>
      <c r="G3020" s="186" t="s">
        <v>38</v>
      </c>
      <c r="H3020" s="189">
        <v>8.9999999999999993E-3</v>
      </c>
      <c r="I3020" s="188">
        <v>8.24</v>
      </c>
      <c r="J3020" s="188">
        <v>7.0000000000000007E-2</v>
      </c>
    </row>
    <row r="3021" spans="1:10" x14ac:dyDescent="0.25">
      <c r="A3021" s="196"/>
      <c r="B3021" s="196"/>
      <c r="C3021" s="196"/>
      <c r="D3021" s="196"/>
      <c r="E3021" s="196" t="s">
        <v>1309</v>
      </c>
      <c r="F3021" s="197">
        <v>1.62</v>
      </c>
      <c r="G3021" s="196" t="s">
        <v>1310</v>
      </c>
      <c r="H3021" s="197">
        <v>1.85</v>
      </c>
      <c r="I3021" s="196" t="s">
        <v>1311</v>
      </c>
      <c r="J3021" s="197">
        <v>3.47</v>
      </c>
    </row>
    <row r="3022" spans="1:10" x14ac:dyDescent="0.25">
      <c r="A3022" s="196"/>
      <c r="B3022" s="196"/>
      <c r="C3022" s="196"/>
      <c r="D3022" s="196"/>
      <c r="E3022" s="196" t="s">
        <v>1312</v>
      </c>
      <c r="F3022" s="197">
        <v>13.25</v>
      </c>
      <c r="G3022" s="196"/>
      <c r="H3022" s="165" t="s">
        <v>1313</v>
      </c>
      <c r="I3022" s="165"/>
      <c r="J3022" s="197">
        <v>77.91</v>
      </c>
    </row>
    <row r="3023" spans="1:10" ht="14.4" thickBot="1" x14ac:dyDescent="0.3">
      <c r="A3023" s="191"/>
      <c r="B3023" s="191"/>
      <c r="C3023" s="191"/>
      <c r="D3023" s="191"/>
      <c r="E3023" s="191"/>
      <c r="F3023" s="191"/>
      <c r="G3023" s="191" t="s">
        <v>1314</v>
      </c>
      <c r="H3023" s="193" t="s">
        <v>2451</v>
      </c>
      <c r="I3023" s="191" t="s">
        <v>1316</v>
      </c>
      <c r="J3023" s="192">
        <v>12325.36</v>
      </c>
    </row>
    <row r="3024" spans="1:10" ht="14.4" thickTop="1" x14ac:dyDescent="0.25">
      <c r="A3024" s="179"/>
      <c r="B3024" s="179"/>
      <c r="C3024" s="179"/>
      <c r="D3024" s="179"/>
      <c r="E3024" s="179"/>
      <c r="F3024" s="179"/>
      <c r="G3024" s="179"/>
      <c r="H3024" s="179"/>
      <c r="I3024" s="179"/>
      <c r="J3024" s="179"/>
    </row>
    <row r="3025" spans="1:10" x14ac:dyDescent="0.25">
      <c r="A3025" s="168" t="s">
        <v>886</v>
      </c>
      <c r="B3025" s="170" t="s">
        <v>3</v>
      </c>
      <c r="C3025" s="168" t="s">
        <v>4</v>
      </c>
      <c r="D3025" s="168" t="s">
        <v>5</v>
      </c>
      <c r="E3025" s="161" t="s">
        <v>1291</v>
      </c>
      <c r="F3025" s="161"/>
      <c r="G3025" s="169" t="s">
        <v>6</v>
      </c>
      <c r="H3025" s="170" t="s">
        <v>7</v>
      </c>
      <c r="I3025" s="170" t="s">
        <v>8</v>
      </c>
      <c r="J3025" s="170" t="s">
        <v>10</v>
      </c>
    </row>
    <row r="3026" spans="1:10" ht="39.6" x14ac:dyDescent="0.25">
      <c r="A3026" s="174" t="s">
        <v>1292</v>
      </c>
      <c r="B3026" s="176" t="s">
        <v>887</v>
      </c>
      <c r="C3026" s="174" t="s">
        <v>36</v>
      </c>
      <c r="D3026" s="174" t="s">
        <v>888</v>
      </c>
      <c r="E3026" s="162" t="s">
        <v>2446</v>
      </c>
      <c r="F3026" s="162"/>
      <c r="G3026" s="175" t="s">
        <v>77</v>
      </c>
      <c r="H3026" s="178">
        <v>1</v>
      </c>
      <c r="I3026" s="177">
        <v>115.83</v>
      </c>
      <c r="J3026" s="177">
        <v>115.83</v>
      </c>
    </row>
    <row r="3027" spans="1:10" ht="26.4" x14ac:dyDescent="0.25">
      <c r="A3027" s="180" t="s">
        <v>1294</v>
      </c>
      <c r="B3027" s="182" t="s">
        <v>1295</v>
      </c>
      <c r="C3027" s="180" t="s">
        <v>36</v>
      </c>
      <c r="D3027" s="180" t="s">
        <v>1296</v>
      </c>
      <c r="E3027" s="163" t="s">
        <v>1297</v>
      </c>
      <c r="F3027" s="163"/>
      <c r="G3027" s="181" t="s">
        <v>1298</v>
      </c>
      <c r="H3027" s="184">
        <v>0.12280000000000001</v>
      </c>
      <c r="I3027" s="183">
        <v>25.7</v>
      </c>
      <c r="J3027" s="183">
        <v>3.15</v>
      </c>
    </row>
    <row r="3028" spans="1:10" ht="26.4" x14ac:dyDescent="0.25">
      <c r="A3028" s="180" t="s">
        <v>1294</v>
      </c>
      <c r="B3028" s="182" t="s">
        <v>1299</v>
      </c>
      <c r="C3028" s="180" t="s">
        <v>36</v>
      </c>
      <c r="D3028" s="180" t="s">
        <v>1300</v>
      </c>
      <c r="E3028" s="163" t="s">
        <v>1297</v>
      </c>
      <c r="F3028" s="163"/>
      <c r="G3028" s="181" t="s">
        <v>1298</v>
      </c>
      <c r="H3028" s="184">
        <v>0.12280000000000001</v>
      </c>
      <c r="I3028" s="183">
        <v>30.42</v>
      </c>
      <c r="J3028" s="183">
        <v>3.73</v>
      </c>
    </row>
    <row r="3029" spans="1:10" ht="39.6" x14ac:dyDescent="0.25">
      <c r="A3029" s="185" t="s">
        <v>1303</v>
      </c>
      <c r="B3029" s="187" t="s">
        <v>2452</v>
      </c>
      <c r="C3029" s="185" t="s">
        <v>36</v>
      </c>
      <c r="D3029" s="185" t="s">
        <v>2453</v>
      </c>
      <c r="E3029" s="164" t="s">
        <v>1307</v>
      </c>
      <c r="F3029" s="164"/>
      <c r="G3029" s="186" t="s">
        <v>77</v>
      </c>
      <c r="H3029" s="189">
        <v>1.0149999999999999</v>
      </c>
      <c r="I3029" s="188">
        <v>107.28</v>
      </c>
      <c r="J3029" s="188">
        <v>108.88</v>
      </c>
    </row>
    <row r="3030" spans="1:10" ht="26.4" x14ac:dyDescent="0.25">
      <c r="A3030" s="185" t="s">
        <v>1303</v>
      </c>
      <c r="B3030" s="187" t="s">
        <v>2449</v>
      </c>
      <c r="C3030" s="185" t="s">
        <v>36</v>
      </c>
      <c r="D3030" s="185" t="s">
        <v>2450</v>
      </c>
      <c r="E3030" s="164" t="s">
        <v>1307</v>
      </c>
      <c r="F3030" s="164"/>
      <c r="G3030" s="186" t="s">
        <v>38</v>
      </c>
      <c r="H3030" s="189">
        <v>8.9999999999999993E-3</v>
      </c>
      <c r="I3030" s="188">
        <v>8.24</v>
      </c>
      <c r="J3030" s="188">
        <v>7.0000000000000007E-2</v>
      </c>
    </row>
    <row r="3031" spans="1:10" x14ac:dyDescent="0.25">
      <c r="A3031" s="196"/>
      <c r="B3031" s="196"/>
      <c r="C3031" s="196"/>
      <c r="D3031" s="196"/>
      <c r="E3031" s="196" t="s">
        <v>1309</v>
      </c>
      <c r="F3031" s="197">
        <v>2.4</v>
      </c>
      <c r="G3031" s="196" t="s">
        <v>1310</v>
      </c>
      <c r="H3031" s="197">
        <v>2.75</v>
      </c>
      <c r="I3031" s="196" t="s">
        <v>1311</v>
      </c>
      <c r="J3031" s="197">
        <v>5.15</v>
      </c>
    </row>
    <row r="3032" spans="1:10" x14ac:dyDescent="0.25">
      <c r="A3032" s="196"/>
      <c r="B3032" s="196"/>
      <c r="C3032" s="196"/>
      <c r="D3032" s="196"/>
      <c r="E3032" s="196" t="s">
        <v>1312</v>
      </c>
      <c r="F3032" s="197">
        <v>23.74</v>
      </c>
      <c r="G3032" s="196"/>
      <c r="H3032" s="165" t="s">
        <v>1313</v>
      </c>
      <c r="I3032" s="165"/>
      <c r="J3032" s="197">
        <v>139.57</v>
      </c>
    </row>
    <row r="3033" spans="1:10" ht="14.4" thickBot="1" x14ac:dyDescent="0.3">
      <c r="A3033" s="191"/>
      <c r="B3033" s="191"/>
      <c r="C3033" s="191"/>
      <c r="D3033" s="191"/>
      <c r="E3033" s="191"/>
      <c r="F3033" s="191"/>
      <c r="G3033" s="191" t="s">
        <v>1314</v>
      </c>
      <c r="H3033" s="193" t="s">
        <v>2454</v>
      </c>
      <c r="I3033" s="191" t="s">
        <v>1316</v>
      </c>
      <c r="J3033" s="192">
        <v>12282.16</v>
      </c>
    </row>
    <row r="3034" spans="1:10" ht="14.4" thickTop="1" x14ac:dyDescent="0.25">
      <c r="A3034" s="179"/>
      <c r="B3034" s="179"/>
      <c r="C3034" s="179"/>
      <c r="D3034" s="179"/>
      <c r="E3034" s="179"/>
      <c r="F3034" s="179"/>
      <c r="G3034" s="179"/>
      <c r="H3034" s="179"/>
      <c r="I3034" s="179"/>
      <c r="J3034" s="179"/>
    </row>
    <row r="3035" spans="1:10" x14ac:dyDescent="0.25">
      <c r="A3035" s="168" t="s">
        <v>889</v>
      </c>
      <c r="B3035" s="170" t="s">
        <v>3</v>
      </c>
      <c r="C3035" s="168" t="s">
        <v>4</v>
      </c>
      <c r="D3035" s="168" t="s">
        <v>5</v>
      </c>
      <c r="E3035" s="161" t="s">
        <v>1291</v>
      </c>
      <c r="F3035" s="161"/>
      <c r="G3035" s="169" t="s">
        <v>6</v>
      </c>
      <c r="H3035" s="170" t="s">
        <v>7</v>
      </c>
      <c r="I3035" s="170" t="s">
        <v>8</v>
      </c>
      <c r="J3035" s="170" t="s">
        <v>10</v>
      </c>
    </row>
    <row r="3036" spans="1:10" ht="39.6" x14ac:dyDescent="0.25">
      <c r="A3036" s="174" t="s">
        <v>1292</v>
      </c>
      <c r="B3036" s="176" t="s">
        <v>890</v>
      </c>
      <c r="C3036" s="174" t="s">
        <v>36</v>
      </c>
      <c r="D3036" s="174" t="s">
        <v>891</v>
      </c>
      <c r="E3036" s="162" t="s">
        <v>1387</v>
      </c>
      <c r="F3036" s="162"/>
      <c r="G3036" s="175" t="s">
        <v>77</v>
      </c>
      <c r="H3036" s="178">
        <v>1</v>
      </c>
      <c r="I3036" s="177">
        <v>29.11</v>
      </c>
      <c r="J3036" s="177">
        <v>29.11</v>
      </c>
    </row>
    <row r="3037" spans="1:10" ht="26.4" x14ac:dyDescent="0.25">
      <c r="A3037" s="180" t="s">
        <v>1294</v>
      </c>
      <c r="B3037" s="182" t="s">
        <v>1299</v>
      </c>
      <c r="C3037" s="180" t="s">
        <v>36</v>
      </c>
      <c r="D3037" s="180" t="s">
        <v>1300</v>
      </c>
      <c r="E3037" s="163" t="s">
        <v>1297</v>
      </c>
      <c r="F3037" s="163"/>
      <c r="G3037" s="181" t="s">
        <v>1298</v>
      </c>
      <c r="H3037" s="184">
        <v>0.114</v>
      </c>
      <c r="I3037" s="183">
        <v>30.42</v>
      </c>
      <c r="J3037" s="183">
        <v>3.46</v>
      </c>
    </row>
    <row r="3038" spans="1:10" ht="26.4" x14ac:dyDescent="0.25">
      <c r="A3038" s="180" t="s">
        <v>1294</v>
      </c>
      <c r="B3038" s="182" t="s">
        <v>1295</v>
      </c>
      <c r="C3038" s="180" t="s">
        <v>36</v>
      </c>
      <c r="D3038" s="180" t="s">
        <v>1296</v>
      </c>
      <c r="E3038" s="163" t="s">
        <v>1297</v>
      </c>
      <c r="F3038" s="163"/>
      <c r="G3038" s="181" t="s">
        <v>1298</v>
      </c>
      <c r="H3038" s="184">
        <v>0.114</v>
      </c>
      <c r="I3038" s="183">
        <v>25.7</v>
      </c>
      <c r="J3038" s="183">
        <v>2.92</v>
      </c>
    </row>
    <row r="3039" spans="1:10" ht="26.4" x14ac:dyDescent="0.25">
      <c r="A3039" s="185" t="s">
        <v>1303</v>
      </c>
      <c r="B3039" s="187" t="s">
        <v>2449</v>
      </c>
      <c r="C3039" s="185" t="s">
        <v>36</v>
      </c>
      <c r="D3039" s="185" t="s">
        <v>2450</v>
      </c>
      <c r="E3039" s="164" t="s">
        <v>1307</v>
      </c>
      <c r="F3039" s="164"/>
      <c r="G3039" s="186" t="s">
        <v>38</v>
      </c>
      <c r="H3039" s="189">
        <v>9.4000000000000004E-3</v>
      </c>
      <c r="I3039" s="188">
        <v>8.24</v>
      </c>
      <c r="J3039" s="188">
        <v>7.0000000000000007E-2</v>
      </c>
    </row>
    <row r="3040" spans="1:10" ht="39.6" x14ac:dyDescent="0.25">
      <c r="A3040" s="185" t="s">
        <v>1303</v>
      </c>
      <c r="B3040" s="187" t="s">
        <v>2455</v>
      </c>
      <c r="C3040" s="185" t="s">
        <v>36</v>
      </c>
      <c r="D3040" s="185" t="s">
        <v>2456</v>
      </c>
      <c r="E3040" s="164" t="s">
        <v>1307</v>
      </c>
      <c r="F3040" s="164"/>
      <c r="G3040" s="186" t="s">
        <v>77</v>
      </c>
      <c r="H3040" s="189">
        <v>1.2434000000000001</v>
      </c>
      <c r="I3040" s="188">
        <v>18.23</v>
      </c>
      <c r="J3040" s="188">
        <v>22.66</v>
      </c>
    </row>
    <row r="3041" spans="1:10" x14ac:dyDescent="0.25">
      <c r="A3041" s="196"/>
      <c r="B3041" s="196"/>
      <c r="C3041" s="196"/>
      <c r="D3041" s="196"/>
      <c r="E3041" s="196" t="s">
        <v>1309</v>
      </c>
      <c r="F3041" s="197">
        <v>2.23</v>
      </c>
      <c r="G3041" s="196" t="s">
        <v>1310</v>
      </c>
      <c r="H3041" s="197">
        <v>2.5499999999999998</v>
      </c>
      <c r="I3041" s="196" t="s">
        <v>1311</v>
      </c>
      <c r="J3041" s="197">
        <v>4.78</v>
      </c>
    </row>
    <row r="3042" spans="1:10" x14ac:dyDescent="0.25">
      <c r="A3042" s="196"/>
      <c r="B3042" s="196"/>
      <c r="C3042" s="196"/>
      <c r="D3042" s="196"/>
      <c r="E3042" s="196" t="s">
        <v>1312</v>
      </c>
      <c r="F3042" s="197">
        <v>5.96</v>
      </c>
      <c r="G3042" s="196"/>
      <c r="H3042" s="165" t="s">
        <v>1313</v>
      </c>
      <c r="I3042" s="165"/>
      <c r="J3042" s="197">
        <v>35.07</v>
      </c>
    </row>
    <row r="3043" spans="1:10" ht="14.4" thickBot="1" x14ac:dyDescent="0.3">
      <c r="A3043" s="191"/>
      <c r="B3043" s="191"/>
      <c r="C3043" s="191"/>
      <c r="D3043" s="191"/>
      <c r="E3043" s="191"/>
      <c r="F3043" s="191"/>
      <c r="G3043" s="191" t="s">
        <v>1314</v>
      </c>
      <c r="H3043" s="193" t="s">
        <v>2457</v>
      </c>
      <c r="I3043" s="191" t="s">
        <v>1316</v>
      </c>
      <c r="J3043" s="192">
        <v>866.22</v>
      </c>
    </row>
    <row r="3044" spans="1:10" ht="14.4" thickTop="1" x14ac:dyDescent="0.25">
      <c r="A3044" s="179"/>
      <c r="B3044" s="179"/>
      <c r="C3044" s="179"/>
      <c r="D3044" s="179"/>
      <c r="E3044" s="179"/>
      <c r="F3044" s="179"/>
      <c r="G3044" s="179"/>
      <c r="H3044" s="179"/>
      <c r="I3044" s="179"/>
      <c r="J3044" s="179"/>
    </row>
    <row r="3045" spans="1:10" x14ac:dyDescent="0.25">
      <c r="A3045" s="168" t="s">
        <v>892</v>
      </c>
      <c r="B3045" s="170" t="s">
        <v>3</v>
      </c>
      <c r="C3045" s="168" t="s">
        <v>4</v>
      </c>
      <c r="D3045" s="168" t="s">
        <v>5</v>
      </c>
      <c r="E3045" s="161" t="s">
        <v>1291</v>
      </c>
      <c r="F3045" s="161"/>
      <c r="G3045" s="169" t="s">
        <v>6</v>
      </c>
      <c r="H3045" s="170" t="s">
        <v>7</v>
      </c>
      <c r="I3045" s="170" t="s">
        <v>8</v>
      </c>
      <c r="J3045" s="170" t="s">
        <v>10</v>
      </c>
    </row>
    <row r="3046" spans="1:10" ht="39.6" x14ac:dyDescent="0.25">
      <c r="A3046" s="174" t="s">
        <v>1292</v>
      </c>
      <c r="B3046" s="176" t="s">
        <v>893</v>
      </c>
      <c r="C3046" s="174" t="s">
        <v>36</v>
      </c>
      <c r="D3046" s="174" t="s">
        <v>894</v>
      </c>
      <c r="E3046" s="162" t="s">
        <v>2446</v>
      </c>
      <c r="F3046" s="162"/>
      <c r="G3046" s="175" t="s">
        <v>77</v>
      </c>
      <c r="H3046" s="178">
        <v>1</v>
      </c>
      <c r="I3046" s="177">
        <v>32.159999999999997</v>
      </c>
      <c r="J3046" s="177">
        <v>32.159999999999997</v>
      </c>
    </row>
    <row r="3047" spans="1:10" ht="26.4" x14ac:dyDescent="0.25">
      <c r="A3047" s="180" t="s">
        <v>1294</v>
      </c>
      <c r="B3047" s="182" t="s">
        <v>1295</v>
      </c>
      <c r="C3047" s="180" t="s">
        <v>36</v>
      </c>
      <c r="D3047" s="180" t="s">
        <v>1296</v>
      </c>
      <c r="E3047" s="163" t="s">
        <v>1297</v>
      </c>
      <c r="F3047" s="163"/>
      <c r="G3047" s="181" t="s">
        <v>1298</v>
      </c>
      <c r="H3047" s="184">
        <v>6.08E-2</v>
      </c>
      <c r="I3047" s="183">
        <v>25.7</v>
      </c>
      <c r="J3047" s="183">
        <v>1.56</v>
      </c>
    </row>
    <row r="3048" spans="1:10" ht="26.4" x14ac:dyDescent="0.25">
      <c r="A3048" s="180" t="s">
        <v>1294</v>
      </c>
      <c r="B3048" s="182" t="s">
        <v>1299</v>
      </c>
      <c r="C3048" s="180" t="s">
        <v>36</v>
      </c>
      <c r="D3048" s="180" t="s">
        <v>1300</v>
      </c>
      <c r="E3048" s="163" t="s">
        <v>1297</v>
      </c>
      <c r="F3048" s="163"/>
      <c r="G3048" s="181" t="s">
        <v>1298</v>
      </c>
      <c r="H3048" s="184">
        <v>6.08E-2</v>
      </c>
      <c r="I3048" s="183">
        <v>30.42</v>
      </c>
      <c r="J3048" s="183">
        <v>1.84</v>
      </c>
    </row>
    <row r="3049" spans="1:10" ht="39.6" x14ac:dyDescent="0.25">
      <c r="A3049" s="185" t="s">
        <v>1303</v>
      </c>
      <c r="B3049" s="187" t="s">
        <v>2458</v>
      </c>
      <c r="C3049" s="185" t="s">
        <v>36</v>
      </c>
      <c r="D3049" s="185" t="s">
        <v>2459</v>
      </c>
      <c r="E3049" s="164" t="s">
        <v>1307</v>
      </c>
      <c r="F3049" s="164"/>
      <c r="G3049" s="186" t="s">
        <v>77</v>
      </c>
      <c r="H3049" s="189">
        <v>1.0149999999999999</v>
      </c>
      <c r="I3049" s="188">
        <v>28.27</v>
      </c>
      <c r="J3049" s="188">
        <v>28.69</v>
      </c>
    </row>
    <row r="3050" spans="1:10" ht="26.4" x14ac:dyDescent="0.25">
      <c r="A3050" s="185" t="s">
        <v>1303</v>
      </c>
      <c r="B3050" s="187" t="s">
        <v>2449</v>
      </c>
      <c r="C3050" s="185" t="s">
        <v>36</v>
      </c>
      <c r="D3050" s="185" t="s">
        <v>2450</v>
      </c>
      <c r="E3050" s="164" t="s">
        <v>1307</v>
      </c>
      <c r="F3050" s="164"/>
      <c r="G3050" s="186" t="s">
        <v>38</v>
      </c>
      <c r="H3050" s="189">
        <v>8.9999999999999993E-3</v>
      </c>
      <c r="I3050" s="188">
        <v>8.24</v>
      </c>
      <c r="J3050" s="188">
        <v>7.0000000000000007E-2</v>
      </c>
    </row>
    <row r="3051" spans="1:10" x14ac:dyDescent="0.25">
      <c r="A3051" s="196"/>
      <c r="B3051" s="196"/>
      <c r="C3051" s="196"/>
      <c r="D3051" s="196"/>
      <c r="E3051" s="196" t="s">
        <v>1309</v>
      </c>
      <c r="F3051" s="197">
        <v>1.19</v>
      </c>
      <c r="G3051" s="196" t="s">
        <v>1310</v>
      </c>
      <c r="H3051" s="197">
        <v>1.36</v>
      </c>
      <c r="I3051" s="196" t="s">
        <v>1311</v>
      </c>
      <c r="J3051" s="197">
        <v>2.5499999999999998</v>
      </c>
    </row>
    <row r="3052" spans="1:10" x14ac:dyDescent="0.25">
      <c r="A3052" s="196"/>
      <c r="B3052" s="196"/>
      <c r="C3052" s="196"/>
      <c r="D3052" s="196"/>
      <c r="E3052" s="196" t="s">
        <v>1312</v>
      </c>
      <c r="F3052" s="197">
        <v>6.59</v>
      </c>
      <c r="G3052" s="196"/>
      <c r="H3052" s="165" t="s">
        <v>1313</v>
      </c>
      <c r="I3052" s="165"/>
      <c r="J3052" s="197">
        <v>38.75</v>
      </c>
    </row>
    <row r="3053" spans="1:10" ht="14.4" thickBot="1" x14ac:dyDescent="0.3">
      <c r="A3053" s="191"/>
      <c r="B3053" s="191"/>
      <c r="C3053" s="191"/>
      <c r="D3053" s="191"/>
      <c r="E3053" s="191"/>
      <c r="F3053" s="191"/>
      <c r="G3053" s="191" t="s">
        <v>1314</v>
      </c>
      <c r="H3053" s="193" t="s">
        <v>2460</v>
      </c>
      <c r="I3053" s="191" t="s">
        <v>1316</v>
      </c>
      <c r="J3053" s="192">
        <v>2871.37</v>
      </c>
    </row>
    <row r="3054" spans="1:10" ht="14.4" thickTop="1" x14ac:dyDescent="0.25">
      <c r="A3054" s="179"/>
      <c r="B3054" s="179"/>
      <c r="C3054" s="179"/>
      <c r="D3054" s="179"/>
      <c r="E3054" s="179"/>
      <c r="F3054" s="179"/>
      <c r="G3054" s="179"/>
      <c r="H3054" s="179"/>
      <c r="I3054" s="179"/>
      <c r="J3054" s="179"/>
    </row>
    <row r="3055" spans="1:10" x14ac:dyDescent="0.25">
      <c r="A3055" s="168" t="s">
        <v>895</v>
      </c>
      <c r="B3055" s="170" t="s">
        <v>3</v>
      </c>
      <c r="C3055" s="168" t="s">
        <v>4</v>
      </c>
      <c r="D3055" s="168" t="s">
        <v>5</v>
      </c>
      <c r="E3055" s="161" t="s">
        <v>1291</v>
      </c>
      <c r="F3055" s="161"/>
      <c r="G3055" s="169" t="s">
        <v>6</v>
      </c>
      <c r="H3055" s="170" t="s">
        <v>7</v>
      </c>
      <c r="I3055" s="170" t="s">
        <v>8</v>
      </c>
      <c r="J3055" s="170" t="s">
        <v>10</v>
      </c>
    </row>
    <row r="3056" spans="1:10" ht="39.6" x14ac:dyDescent="0.25">
      <c r="A3056" s="174" t="s">
        <v>1292</v>
      </c>
      <c r="B3056" s="176" t="s">
        <v>896</v>
      </c>
      <c r="C3056" s="174" t="s">
        <v>36</v>
      </c>
      <c r="D3056" s="174" t="s">
        <v>897</v>
      </c>
      <c r="E3056" s="162" t="s">
        <v>1387</v>
      </c>
      <c r="F3056" s="162"/>
      <c r="G3056" s="175" t="s">
        <v>77</v>
      </c>
      <c r="H3056" s="178">
        <v>1</v>
      </c>
      <c r="I3056" s="177">
        <v>19.260000000000002</v>
      </c>
      <c r="J3056" s="177">
        <v>19.260000000000002</v>
      </c>
    </row>
    <row r="3057" spans="1:10" ht="26.4" x14ac:dyDescent="0.25">
      <c r="A3057" s="180" t="s">
        <v>1294</v>
      </c>
      <c r="B3057" s="182" t="s">
        <v>1299</v>
      </c>
      <c r="C3057" s="180" t="s">
        <v>36</v>
      </c>
      <c r="D3057" s="180" t="s">
        <v>1300</v>
      </c>
      <c r="E3057" s="163" t="s">
        <v>1297</v>
      </c>
      <c r="F3057" s="163"/>
      <c r="G3057" s="181" t="s">
        <v>1298</v>
      </c>
      <c r="H3057" s="184">
        <v>7.5999999999999998E-2</v>
      </c>
      <c r="I3057" s="183">
        <v>30.42</v>
      </c>
      <c r="J3057" s="183">
        <v>2.31</v>
      </c>
    </row>
    <row r="3058" spans="1:10" ht="26.4" x14ac:dyDescent="0.25">
      <c r="A3058" s="180" t="s">
        <v>1294</v>
      </c>
      <c r="B3058" s="182" t="s">
        <v>1295</v>
      </c>
      <c r="C3058" s="180" t="s">
        <v>36</v>
      </c>
      <c r="D3058" s="180" t="s">
        <v>1296</v>
      </c>
      <c r="E3058" s="163" t="s">
        <v>1297</v>
      </c>
      <c r="F3058" s="163"/>
      <c r="G3058" s="181" t="s">
        <v>1298</v>
      </c>
      <c r="H3058" s="184">
        <v>7.5999999999999998E-2</v>
      </c>
      <c r="I3058" s="183">
        <v>25.7</v>
      </c>
      <c r="J3058" s="183">
        <v>1.95</v>
      </c>
    </row>
    <row r="3059" spans="1:10" ht="26.4" x14ac:dyDescent="0.25">
      <c r="A3059" s="185" t="s">
        <v>1303</v>
      </c>
      <c r="B3059" s="187" t="s">
        <v>2461</v>
      </c>
      <c r="C3059" s="185" t="s">
        <v>36</v>
      </c>
      <c r="D3059" s="185" t="s">
        <v>2462</v>
      </c>
      <c r="E3059" s="164" t="s">
        <v>1307</v>
      </c>
      <c r="F3059" s="164"/>
      <c r="G3059" s="186" t="s">
        <v>77</v>
      </c>
      <c r="H3059" s="189">
        <v>1.2434000000000001</v>
      </c>
      <c r="I3059" s="188">
        <v>12.01</v>
      </c>
      <c r="J3059" s="188">
        <v>14.93</v>
      </c>
    </row>
    <row r="3060" spans="1:10" ht="26.4" x14ac:dyDescent="0.25">
      <c r="A3060" s="185" t="s">
        <v>1303</v>
      </c>
      <c r="B3060" s="187" t="s">
        <v>2449</v>
      </c>
      <c r="C3060" s="185" t="s">
        <v>36</v>
      </c>
      <c r="D3060" s="185" t="s">
        <v>2450</v>
      </c>
      <c r="E3060" s="164" t="s">
        <v>1307</v>
      </c>
      <c r="F3060" s="164"/>
      <c r="G3060" s="186" t="s">
        <v>38</v>
      </c>
      <c r="H3060" s="189">
        <v>9.4000000000000004E-3</v>
      </c>
      <c r="I3060" s="188">
        <v>8.24</v>
      </c>
      <c r="J3060" s="188">
        <v>7.0000000000000007E-2</v>
      </c>
    </row>
    <row r="3061" spans="1:10" x14ac:dyDescent="0.25">
      <c r="A3061" s="196"/>
      <c r="B3061" s="196"/>
      <c r="C3061" s="196"/>
      <c r="D3061" s="196"/>
      <c r="E3061" s="196" t="s">
        <v>1309</v>
      </c>
      <c r="F3061" s="197">
        <v>1.48</v>
      </c>
      <c r="G3061" s="196" t="s">
        <v>1310</v>
      </c>
      <c r="H3061" s="197">
        <v>1.7</v>
      </c>
      <c r="I3061" s="196" t="s">
        <v>1311</v>
      </c>
      <c r="J3061" s="197">
        <v>3.18</v>
      </c>
    </row>
    <row r="3062" spans="1:10" x14ac:dyDescent="0.25">
      <c r="A3062" s="196"/>
      <c r="B3062" s="196"/>
      <c r="C3062" s="196"/>
      <c r="D3062" s="196"/>
      <c r="E3062" s="196" t="s">
        <v>1312</v>
      </c>
      <c r="F3062" s="197">
        <v>3.94</v>
      </c>
      <c r="G3062" s="196"/>
      <c r="H3062" s="165" t="s">
        <v>1313</v>
      </c>
      <c r="I3062" s="165"/>
      <c r="J3062" s="197">
        <v>23.2</v>
      </c>
    </row>
    <row r="3063" spans="1:10" ht="14.4" thickBot="1" x14ac:dyDescent="0.3">
      <c r="A3063" s="191"/>
      <c r="B3063" s="191"/>
      <c r="C3063" s="191"/>
      <c r="D3063" s="191"/>
      <c r="E3063" s="191"/>
      <c r="F3063" s="191"/>
      <c r="G3063" s="191" t="s">
        <v>1314</v>
      </c>
      <c r="H3063" s="193" t="s">
        <v>2463</v>
      </c>
      <c r="I3063" s="191" t="s">
        <v>1316</v>
      </c>
      <c r="J3063" s="192">
        <v>5447.36</v>
      </c>
    </row>
    <row r="3064" spans="1:10" ht="14.4" thickTop="1" x14ac:dyDescent="0.25">
      <c r="A3064" s="179"/>
      <c r="B3064" s="179"/>
      <c r="C3064" s="179"/>
      <c r="D3064" s="179"/>
      <c r="E3064" s="179"/>
      <c r="F3064" s="179"/>
      <c r="G3064" s="179"/>
      <c r="H3064" s="179"/>
      <c r="I3064" s="179"/>
      <c r="J3064" s="179"/>
    </row>
    <row r="3065" spans="1:10" x14ac:dyDescent="0.25">
      <c r="A3065" s="168" t="s">
        <v>898</v>
      </c>
      <c r="B3065" s="170" t="s">
        <v>3</v>
      </c>
      <c r="C3065" s="168" t="s">
        <v>4</v>
      </c>
      <c r="D3065" s="168" t="s">
        <v>5</v>
      </c>
      <c r="E3065" s="161" t="s">
        <v>1291</v>
      </c>
      <c r="F3065" s="161"/>
      <c r="G3065" s="169" t="s">
        <v>6</v>
      </c>
      <c r="H3065" s="170" t="s">
        <v>7</v>
      </c>
      <c r="I3065" s="170" t="s">
        <v>8</v>
      </c>
      <c r="J3065" s="170" t="s">
        <v>10</v>
      </c>
    </row>
    <row r="3066" spans="1:10" ht="39.6" x14ac:dyDescent="0.25">
      <c r="A3066" s="174" t="s">
        <v>1292</v>
      </c>
      <c r="B3066" s="176" t="s">
        <v>899</v>
      </c>
      <c r="C3066" s="174" t="s">
        <v>36</v>
      </c>
      <c r="D3066" s="174" t="s">
        <v>900</v>
      </c>
      <c r="E3066" s="162" t="s">
        <v>1387</v>
      </c>
      <c r="F3066" s="162"/>
      <c r="G3066" s="175" t="s">
        <v>77</v>
      </c>
      <c r="H3066" s="178">
        <v>1</v>
      </c>
      <c r="I3066" s="177">
        <v>27.77</v>
      </c>
      <c r="J3066" s="177">
        <v>27.77</v>
      </c>
    </row>
    <row r="3067" spans="1:10" ht="26.4" x14ac:dyDescent="0.25">
      <c r="A3067" s="180" t="s">
        <v>1294</v>
      </c>
      <c r="B3067" s="182" t="s">
        <v>1295</v>
      </c>
      <c r="C3067" s="180" t="s">
        <v>36</v>
      </c>
      <c r="D3067" s="180" t="s">
        <v>1296</v>
      </c>
      <c r="E3067" s="163" t="s">
        <v>1297</v>
      </c>
      <c r="F3067" s="163"/>
      <c r="G3067" s="181" t="s">
        <v>1298</v>
      </c>
      <c r="H3067" s="184">
        <v>0.114</v>
      </c>
      <c r="I3067" s="183">
        <v>25.7</v>
      </c>
      <c r="J3067" s="183">
        <v>2.92</v>
      </c>
    </row>
    <row r="3068" spans="1:10" ht="26.4" x14ac:dyDescent="0.25">
      <c r="A3068" s="180" t="s">
        <v>1294</v>
      </c>
      <c r="B3068" s="182" t="s">
        <v>1299</v>
      </c>
      <c r="C3068" s="180" t="s">
        <v>36</v>
      </c>
      <c r="D3068" s="180" t="s">
        <v>1300</v>
      </c>
      <c r="E3068" s="163" t="s">
        <v>1297</v>
      </c>
      <c r="F3068" s="163"/>
      <c r="G3068" s="181" t="s">
        <v>1298</v>
      </c>
      <c r="H3068" s="184">
        <v>0.114</v>
      </c>
      <c r="I3068" s="183">
        <v>30.42</v>
      </c>
      <c r="J3068" s="183">
        <v>3.46</v>
      </c>
    </row>
    <row r="3069" spans="1:10" ht="26.4" x14ac:dyDescent="0.25">
      <c r="A3069" s="185" t="s">
        <v>1303</v>
      </c>
      <c r="B3069" s="187" t="s">
        <v>2464</v>
      </c>
      <c r="C3069" s="185" t="s">
        <v>36</v>
      </c>
      <c r="D3069" s="185" t="s">
        <v>2465</v>
      </c>
      <c r="E3069" s="164" t="s">
        <v>1307</v>
      </c>
      <c r="F3069" s="164"/>
      <c r="G3069" s="186" t="s">
        <v>77</v>
      </c>
      <c r="H3069" s="189">
        <v>1.2434000000000001</v>
      </c>
      <c r="I3069" s="188">
        <v>17.149999999999999</v>
      </c>
      <c r="J3069" s="188">
        <v>21.32</v>
      </c>
    </row>
    <row r="3070" spans="1:10" ht="26.4" x14ac:dyDescent="0.25">
      <c r="A3070" s="185" t="s">
        <v>1303</v>
      </c>
      <c r="B3070" s="187" t="s">
        <v>2449</v>
      </c>
      <c r="C3070" s="185" t="s">
        <v>36</v>
      </c>
      <c r="D3070" s="185" t="s">
        <v>2450</v>
      </c>
      <c r="E3070" s="164" t="s">
        <v>1307</v>
      </c>
      <c r="F3070" s="164"/>
      <c r="G3070" s="186" t="s">
        <v>38</v>
      </c>
      <c r="H3070" s="189">
        <v>9.4000000000000004E-3</v>
      </c>
      <c r="I3070" s="188">
        <v>8.24</v>
      </c>
      <c r="J3070" s="188">
        <v>7.0000000000000007E-2</v>
      </c>
    </row>
    <row r="3071" spans="1:10" x14ac:dyDescent="0.25">
      <c r="A3071" s="196"/>
      <c r="B3071" s="196"/>
      <c r="C3071" s="196"/>
      <c r="D3071" s="196"/>
      <c r="E3071" s="196" t="s">
        <v>1309</v>
      </c>
      <c r="F3071" s="197">
        <v>2.23</v>
      </c>
      <c r="G3071" s="196" t="s">
        <v>1310</v>
      </c>
      <c r="H3071" s="197">
        <v>2.5499999999999998</v>
      </c>
      <c r="I3071" s="196" t="s">
        <v>1311</v>
      </c>
      <c r="J3071" s="197">
        <v>4.78</v>
      </c>
    </row>
    <row r="3072" spans="1:10" x14ac:dyDescent="0.25">
      <c r="A3072" s="196"/>
      <c r="B3072" s="196"/>
      <c r="C3072" s="196"/>
      <c r="D3072" s="196"/>
      <c r="E3072" s="196" t="s">
        <v>1312</v>
      </c>
      <c r="F3072" s="197">
        <v>5.69</v>
      </c>
      <c r="G3072" s="196"/>
      <c r="H3072" s="165" t="s">
        <v>1313</v>
      </c>
      <c r="I3072" s="165"/>
      <c r="J3072" s="197">
        <v>33.46</v>
      </c>
    </row>
    <row r="3073" spans="1:10" ht="14.4" thickBot="1" x14ac:dyDescent="0.3">
      <c r="A3073" s="191"/>
      <c r="B3073" s="191"/>
      <c r="C3073" s="191"/>
      <c r="D3073" s="191"/>
      <c r="E3073" s="191"/>
      <c r="F3073" s="191"/>
      <c r="G3073" s="191" t="s">
        <v>1314</v>
      </c>
      <c r="H3073" s="193" t="s">
        <v>2466</v>
      </c>
      <c r="I3073" s="191" t="s">
        <v>1316</v>
      </c>
      <c r="J3073" s="192">
        <v>1007.14</v>
      </c>
    </row>
    <row r="3074" spans="1:10" ht="14.4" thickTop="1" x14ac:dyDescent="0.25">
      <c r="A3074" s="179"/>
      <c r="B3074" s="179"/>
      <c r="C3074" s="179"/>
      <c r="D3074" s="179"/>
      <c r="E3074" s="179"/>
      <c r="F3074" s="179"/>
      <c r="G3074" s="179"/>
      <c r="H3074" s="179"/>
      <c r="I3074" s="179"/>
      <c r="J3074" s="179"/>
    </row>
    <row r="3075" spans="1:10" x14ac:dyDescent="0.25">
      <c r="A3075" s="168" t="s">
        <v>901</v>
      </c>
      <c r="B3075" s="170" t="s">
        <v>3</v>
      </c>
      <c r="C3075" s="168" t="s">
        <v>4</v>
      </c>
      <c r="D3075" s="168" t="s">
        <v>5</v>
      </c>
      <c r="E3075" s="161" t="s">
        <v>1291</v>
      </c>
      <c r="F3075" s="161"/>
      <c r="G3075" s="169" t="s">
        <v>6</v>
      </c>
      <c r="H3075" s="170" t="s">
        <v>7</v>
      </c>
      <c r="I3075" s="170" t="s">
        <v>8</v>
      </c>
      <c r="J3075" s="170" t="s">
        <v>10</v>
      </c>
    </row>
    <row r="3076" spans="1:10" ht="39.6" x14ac:dyDescent="0.25">
      <c r="A3076" s="174" t="s">
        <v>1292</v>
      </c>
      <c r="B3076" s="176" t="s">
        <v>902</v>
      </c>
      <c r="C3076" s="174" t="s">
        <v>36</v>
      </c>
      <c r="D3076" s="174" t="s">
        <v>903</v>
      </c>
      <c r="E3076" s="162" t="s">
        <v>1399</v>
      </c>
      <c r="F3076" s="162"/>
      <c r="G3076" s="175" t="s">
        <v>77</v>
      </c>
      <c r="H3076" s="178">
        <v>1</v>
      </c>
      <c r="I3076" s="177">
        <v>28.78</v>
      </c>
      <c r="J3076" s="177">
        <v>28.78</v>
      </c>
    </row>
    <row r="3077" spans="1:10" ht="26.4" x14ac:dyDescent="0.25">
      <c r="A3077" s="180" t="s">
        <v>1294</v>
      </c>
      <c r="B3077" s="182" t="s">
        <v>1299</v>
      </c>
      <c r="C3077" s="180" t="s">
        <v>36</v>
      </c>
      <c r="D3077" s="180" t="s">
        <v>1300</v>
      </c>
      <c r="E3077" s="163" t="s">
        <v>1297</v>
      </c>
      <c r="F3077" s="163"/>
      <c r="G3077" s="181" t="s">
        <v>1298</v>
      </c>
      <c r="H3077" s="184">
        <v>2.0101999999999998E-2</v>
      </c>
      <c r="I3077" s="183">
        <v>30.42</v>
      </c>
      <c r="J3077" s="183">
        <v>0.61</v>
      </c>
    </row>
    <row r="3078" spans="1:10" ht="26.4" x14ac:dyDescent="0.25">
      <c r="A3078" s="180" t="s">
        <v>1294</v>
      </c>
      <c r="B3078" s="182" t="s">
        <v>1295</v>
      </c>
      <c r="C3078" s="180" t="s">
        <v>36</v>
      </c>
      <c r="D3078" s="180" t="s">
        <v>1296</v>
      </c>
      <c r="E3078" s="163" t="s">
        <v>1297</v>
      </c>
      <c r="F3078" s="163"/>
      <c r="G3078" s="181" t="s">
        <v>1298</v>
      </c>
      <c r="H3078" s="184">
        <v>2.0101999999999998E-2</v>
      </c>
      <c r="I3078" s="183">
        <v>25.7</v>
      </c>
      <c r="J3078" s="183">
        <v>0.51</v>
      </c>
    </row>
    <row r="3079" spans="1:10" ht="26.4" x14ac:dyDescent="0.25">
      <c r="A3079" s="185" t="s">
        <v>1303</v>
      </c>
      <c r="B3079" s="187" t="s">
        <v>2467</v>
      </c>
      <c r="C3079" s="185" t="s">
        <v>36</v>
      </c>
      <c r="D3079" s="185" t="s">
        <v>2468</v>
      </c>
      <c r="E3079" s="164" t="s">
        <v>1307</v>
      </c>
      <c r="F3079" s="164"/>
      <c r="G3079" s="186" t="s">
        <v>77</v>
      </c>
      <c r="H3079" s="189">
        <v>1.0269999999999999</v>
      </c>
      <c r="I3079" s="188">
        <v>26.86</v>
      </c>
      <c r="J3079" s="188">
        <v>27.58</v>
      </c>
    </row>
    <row r="3080" spans="1:10" ht="26.4" x14ac:dyDescent="0.25">
      <c r="A3080" s="185" t="s">
        <v>1303</v>
      </c>
      <c r="B3080" s="187" t="s">
        <v>2449</v>
      </c>
      <c r="C3080" s="185" t="s">
        <v>36</v>
      </c>
      <c r="D3080" s="185" t="s">
        <v>2450</v>
      </c>
      <c r="E3080" s="164" t="s">
        <v>1307</v>
      </c>
      <c r="F3080" s="164"/>
      <c r="G3080" s="186" t="s">
        <v>38</v>
      </c>
      <c r="H3080" s="189">
        <v>0.01</v>
      </c>
      <c r="I3080" s="188">
        <v>8.24</v>
      </c>
      <c r="J3080" s="188">
        <v>0.08</v>
      </c>
    </row>
    <row r="3081" spans="1:10" x14ac:dyDescent="0.25">
      <c r="A3081" s="196"/>
      <c r="B3081" s="196"/>
      <c r="C3081" s="196"/>
      <c r="D3081" s="196"/>
      <c r="E3081" s="196" t="s">
        <v>1309</v>
      </c>
      <c r="F3081" s="197">
        <v>0.38</v>
      </c>
      <c r="G3081" s="196" t="s">
        <v>1310</v>
      </c>
      <c r="H3081" s="197">
        <v>0.45</v>
      </c>
      <c r="I3081" s="196" t="s">
        <v>1311</v>
      </c>
      <c r="J3081" s="197">
        <v>0.83</v>
      </c>
    </row>
    <row r="3082" spans="1:10" x14ac:dyDescent="0.25">
      <c r="A3082" s="196"/>
      <c r="B3082" s="196"/>
      <c r="C3082" s="196"/>
      <c r="D3082" s="196"/>
      <c r="E3082" s="196" t="s">
        <v>1312</v>
      </c>
      <c r="F3082" s="197">
        <v>5.89</v>
      </c>
      <c r="G3082" s="196"/>
      <c r="H3082" s="165" t="s">
        <v>1313</v>
      </c>
      <c r="I3082" s="165"/>
      <c r="J3082" s="197">
        <v>34.67</v>
      </c>
    </row>
    <row r="3083" spans="1:10" ht="14.4" thickBot="1" x14ac:dyDescent="0.3">
      <c r="A3083" s="191"/>
      <c r="B3083" s="191"/>
      <c r="C3083" s="191"/>
      <c r="D3083" s="191"/>
      <c r="E3083" s="191"/>
      <c r="F3083" s="191"/>
      <c r="G3083" s="191" t="s">
        <v>1314</v>
      </c>
      <c r="H3083" s="193" t="s">
        <v>2469</v>
      </c>
      <c r="I3083" s="191" t="s">
        <v>1316</v>
      </c>
      <c r="J3083" s="192">
        <v>5366.91</v>
      </c>
    </row>
    <row r="3084" spans="1:10" ht="14.4" thickTop="1" x14ac:dyDescent="0.25">
      <c r="A3084" s="179"/>
      <c r="B3084" s="179"/>
      <c r="C3084" s="179"/>
      <c r="D3084" s="179"/>
      <c r="E3084" s="179"/>
      <c r="F3084" s="179"/>
      <c r="G3084" s="179"/>
      <c r="H3084" s="179"/>
      <c r="I3084" s="179"/>
      <c r="J3084" s="179"/>
    </row>
    <row r="3085" spans="1:10" x14ac:dyDescent="0.25">
      <c r="A3085" s="168" t="s">
        <v>904</v>
      </c>
      <c r="B3085" s="170" t="s">
        <v>3</v>
      </c>
      <c r="C3085" s="168" t="s">
        <v>4</v>
      </c>
      <c r="D3085" s="168" t="s">
        <v>5</v>
      </c>
      <c r="E3085" s="161" t="s">
        <v>1291</v>
      </c>
      <c r="F3085" s="161"/>
      <c r="G3085" s="169" t="s">
        <v>6</v>
      </c>
      <c r="H3085" s="170" t="s">
        <v>7</v>
      </c>
      <c r="I3085" s="170" t="s">
        <v>8</v>
      </c>
      <c r="J3085" s="170" t="s">
        <v>10</v>
      </c>
    </row>
    <row r="3086" spans="1:10" ht="39.6" x14ac:dyDescent="0.25">
      <c r="A3086" s="174" t="s">
        <v>1292</v>
      </c>
      <c r="B3086" s="176" t="s">
        <v>905</v>
      </c>
      <c r="C3086" s="174" t="s">
        <v>36</v>
      </c>
      <c r="D3086" s="174" t="s">
        <v>906</v>
      </c>
      <c r="E3086" s="162" t="s">
        <v>1387</v>
      </c>
      <c r="F3086" s="162"/>
      <c r="G3086" s="175" t="s">
        <v>77</v>
      </c>
      <c r="H3086" s="178">
        <v>1</v>
      </c>
      <c r="I3086" s="177">
        <v>3.41</v>
      </c>
      <c r="J3086" s="177">
        <v>3.41</v>
      </c>
    </row>
    <row r="3087" spans="1:10" ht="26.4" x14ac:dyDescent="0.25">
      <c r="A3087" s="180" t="s">
        <v>1294</v>
      </c>
      <c r="B3087" s="182" t="s">
        <v>1299</v>
      </c>
      <c r="C3087" s="180" t="s">
        <v>36</v>
      </c>
      <c r="D3087" s="180" t="s">
        <v>1300</v>
      </c>
      <c r="E3087" s="163" t="s">
        <v>1297</v>
      </c>
      <c r="F3087" s="163"/>
      <c r="G3087" s="181" t="s">
        <v>1298</v>
      </c>
      <c r="H3087" s="184">
        <v>2.3E-2</v>
      </c>
      <c r="I3087" s="183">
        <v>30.42</v>
      </c>
      <c r="J3087" s="183">
        <v>0.69</v>
      </c>
    </row>
    <row r="3088" spans="1:10" ht="26.4" x14ac:dyDescent="0.25">
      <c r="A3088" s="180" t="s">
        <v>1294</v>
      </c>
      <c r="B3088" s="182" t="s">
        <v>1295</v>
      </c>
      <c r="C3088" s="180" t="s">
        <v>36</v>
      </c>
      <c r="D3088" s="180" t="s">
        <v>1296</v>
      </c>
      <c r="E3088" s="163" t="s">
        <v>1297</v>
      </c>
      <c r="F3088" s="163"/>
      <c r="G3088" s="181" t="s">
        <v>1298</v>
      </c>
      <c r="H3088" s="184">
        <v>2.3E-2</v>
      </c>
      <c r="I3088" s="183">
        <v>25.7</v>
      </c>
      <c r="J3088" s="183">
        <v>0.59</v>
      </c>
    </row>
    <row r="3089" spans="1:10" ht="26.4" x14ac:dyDescent="0.25">
      <c r="A3089" s="185" t="s">
        <v>1303</v>
      </c>
      <c r="B3089" s="187" t="s">
        <v>2470</v>
      </c>
      <c r="C3089" s="185" t="s">
        <v>36</v>
      </c>
      <c r="D3089" s="185" t="s">
        <v>2471</v>
      </c>
      <c r="E3089" s="164" t="s">
        <v>1307</v>
      </c>
      <c r="F3089" s="164"/>
      <c r="G3089" s="186" t="s">
        <v>77</v>
      </c>
      <c r="H3089" s="189">
        <v>1.2434000000000001</v>
      </c>
      <c r="I3089" s="188">
        <v>1.66</v>
      </c>
      <c r="J3089" s="188">
        <v>2.06</v>
      </c>
    </row>
    <row r="3090" spans="1:10" ht="26.4" x14ac:dyDescent="0.25">
      <c r="A3090" s="185" t="s">
        <v>1303</v>
      </c>
      <c r="B3090" s="187" t="s">
        <v>2449</v>
      </c>
      <c r="C3090" s="185" t="s">
        <v>36</v>
      </c>
      <c r="D3090" s="185" t="s">
        <v>2450</v>
      </c>
      <c r="E3090" s="164" t="s">
        <v>1307</v>
      </c>
      <c r="F3090" s="164"/>
      <c r="G3090" s="186" t="s">
        <v>38</v>
      </c>
      <c r="H3090" s="189">
        <v>9.4000000000000004E-3</v>
      </c>
      <c r="I3090" s="188">
        <v>8.24</v>
      </c>
      <c r="J3090" s="188">
        <v>7.0000000000000007E-2</v>
      </c>
    </row>
    <row r="3091" spans="1:10" x14ac:dyDescent="0.25">
      <c r="A3091" s="196"/>
      <c r="B3091" s="196"/>
      <c r="C3091" s="196"/>
      <c r="D3091" s="196"/>
      <c r="E3091" s="196" t="s">
        <v>1309</v>
      </c>
      <c r="F3091" s="197">
        <v>0.44</v>
      </c>
      <c r="G3091" s="196" t="s">
        <v>1310</v>
      </c>
      <c r="H3091" s="197">
        <v>0.51</v>
      </c>
      <c r="I3091" s="196" t="s">
        <v>1311</v>
      </c>
      <c r="J3091" s="197">
        <v>0.95</v>
      </c>
    </row>
    <row r="3092" spans="1:10" x14ac:dyDescent="0.25">
      <c r="A3092" s="196"/>
      <c r="B3092" s="196"/>
      <c r="C3092" s="196"/>
      <c r="D3092" s="196"/>
      <c r="E3092" s="196" t="s">
        <v>1312</v>
      </c>
      <c r="F3092" s="197">
        <v>0.69</v>
      </c>
      <c r="G3092" s="196"/>
      <c r="H3092" s="165" t="s">
        <v>1313</v>
      </c>
      <c r="I3092" s="165"/>
      <c r="J3092" s="197">
        <v>4.0999999999999996</v>
      </c>
    </row>
    <row r="3093" spans="1:10" ht="14.4" thickBot="1" x14ac:dyDescent="0.3">
      <c r="A3093" s="191"/>
      <c r="B3093" s="191"/>
      <c r="C3093" s="191"/>
      <c r="D3093" s="191"/>
      <c r="E3093" s="191"/>
      <c r="F3093" s="191"/>
      <c r="G3093" s="191" t="s">
        <v>1314</v>
      </c>
      <c r="H3093" s="193" t="s">
        <v>2472</v>
      </c>
      <c r="I3093" s="191" t="s">
        <v>1316</v>
      </c>
      <c r="J3093" s="192">
        <v>11869.91</v>
      </c>
    </row>
    <row r="3094" spans="1:10" ht="14.4" thickTop="1" x14ac:dyDescent="0.25">
      <c r="A3094" s="179"/>
      <c r="B3094" s="179"/>
      <c r="C3094" s="179"/>
      <c r="D3094" s="179"/>
      <c r="E3094" s="179"/>
      <c r="F3094" s="179"/>
      <c r="G3094" s="179"/>
      <c r="H3094" s="179"/>
      <c r="I3094" s="179"/>
      <c r="J3094" s="179"/>
    </row>
    <row r="3095" spans="1:10" x14ac:dyDescent="0.25">
      <c r="A3095" s="168" t="s">
        <v>907</v>
      </c>
      <c r="B3095" s="170" t="s">
        <v>3</v>
      </c>
      <c r="C3095" s="168" t="s">
        <v>4</v>
      </c>
      <c r="D3095" s="168" t="s">
        <v>5</v>
      </c>
      <c r="E3095" s="161" t="s">
        <v>1291</v>
      </c>
      <c r="F3095" s="161"/>
      <c r="G3095" s="169" t="s">
        <v>6</v>
      </c>
      <c r="H3095" s="170" t="s">
        <v>7</v>
      </c>
      <c r="I3095" s="170" t="s">
        <v>8</v>
      </c>
      <c r="J3095" s="170" t="s">
        <v>10</v>
      </c>
    </row>
    <row r="3096" spans="1:10" ht="39.6" x14ac:dyDescent="0.25">
      <c r="A3096" s="174" t="s">
        <v>1292</v>
      </c>
      <c r="B3096" s="176" t="s">
        <v>908</v>
      </c>
      <c r="C3096" s="174" t="s">
        <v>36</v>
      </c>
      <c r="D3096" s="174" t="s">
        <v>909</v>
      </c>
      <c r="E3096" s="162" t="s">
        <v>1387</v>
      </c>
      <c r="F3096" s="162"/>
      <c r="G3096" s="175" t="s">
        <v>77</v>
      </c>
      <c r="H3096" s="178">
        <v>1</v>
      </c>
      <c r="I3096" s="177">
        <v>4.96</v>
      </c>
      <c r="J3096" s="177">
        <v>4.96</v>
      </c>
    </row>
    <row r="3097" spans="1:10" ht="26.4" x14ac:dyDescent="0.25">
      <c r="A3097" s="180" t="s">
        <v>1294</v>
      </c>
      <c r="B3097" s="182" t="s">
        <v>1299</v>
      </c>
      <c r="C3097" s="180" t="s">
        <v>36</v>
      </c>
      <c r="D3097" s="180" t="s">
        <v>1300</v>
      </c>
      <c r="E3097" s="163" t="s">
        <v>1297</v>
      </c>
      <c r="F3097" s="163"/>
      <c r="G3097" s="181" t="s">
        <v>1298</v>
      </c>
      <c r="H3097" s="184">
        <v>2.9000000000000001E-2</v>
      </c>
      <c r="I3097" s="183">
        <v>30.42</v>
      </c>
      <c r="J3097" s="183">
        <v>0.88</v>
      </c>
    </row>
    <row r="3098" spans="1:10" ht="26.4" x14ac:dyDescent="0.25">
      <c r="A3098" s="180" t="s">
        <v>1294</v>
      </c>
      <c r="B3098" s="182" t="s">
        <v>1295</v>
      </c>
      <c r="C3098" s="180" t="s">
        <v>36</v>
      </c>
      <c r="D3098" s="180" t="s">
        <v>1296</v>
      </c>
      <c r="E3098" s="163" t="s">
        <v>1297</v>
      </c>
      <c r="F3098" s="163"/>
      <c r="G3098" s="181" t="s">
        <v>1298</v>
      </c>
      <c r="H3098" s="184">
        <v>2.9000000000000001E-2</v>
      </c>
      <c r="I3098" s="183">
        <v>25.7</v>
      </c>
      <c r="J3098" s="183">
        <v>0.74</v>
      </c>
    </row>
    <row r="3099" spans="1:10" ht="26.4" x14ac:dyDescent="0.25">
      <c r="A3099" s="185" t="s">
        <v>1303</v>
      </c>
      <c r="B3099" s="187" t="s">
        <v>2473</v>
      </c>
      <c r="C3099" s="185" t="s">
        <v>36</v>
      </c>
      <c r="D3099" s="185" t="s">
        <v>2474</v>
      </c>
      <c r="E3099" s="164" t="s">
        <v>1307</v>
      </c>
      <c r="F3099" s="164"/>
      <c r="G3099" s="186" t="s">
        <v>77</v>
      </c>
      <c r="H3099" s="189">
        <v>1.2434000000000001</v>
      </c>
      <c r="I3099" s="188">
        <v>2.63</v>
      </c>
      <c r="J3099" s="188">
        <v>3.27</v>
      </c>
    </row>
    <row r="3100" spans="1:10" ht="26.4" x14ac:dyDescent="0.25">
      <c r="A3100" s="185" t="s">
        <v>1303</v>
      </c>
      <c r="B3100" s="187" t="s">
        <v>2449</v>
      </c>
      <c r="C3100" s="185" t="s">
        <v>36</v>
      </c>
      <c r="D3100" s="185" t="s">
        <v>2450</v>
      </c>
      <c r="E3100" s="164" t="s">
        <v>1307</v>
      </c>
      <c r="F3100" s="164"/>
      <c r="G3100" s="186" t="s">
        <v>38</v>
      </c>
      <c r="H3100" s="189">
        <v>9.4000000000000004E-3</v>
      </c>
      <c r="I3100" s="188">
        <v>8.24</v>
      </c>
      <c r="J3100" s="188">
        <v>7.0000000000000007E-2</v>
      </c>
    </row>
    <row r="3101" spans="1:10" x14ac:dyDescent="0.25">
      <c r="A3101" s="196"/>
      <c r="B3101" s="196"/>
      <c r="C3101" s="196"/>
      <c r="D3101" s="196"/>
      <c r="E3101" s="196" t="s">
        <v>1309</v>
      </c>
      <c r="F3101" s="197">
        <v>0.56000000000000005</v>
      </c>
      <c r="G3101" s="196" t="s">
        <v>1310</v>
      </c>
      <c r="H3101" s="197">
        <v>0.65</v>
      </c>
      <c r="I3101" s="196" t="s">
        <v>1311</v>
      </c>
      <c r="J3101" s="197">
        <v>1.21</v>
      </c>
    </row>
    <row r="3102" spans="1:10" x14ac:dyDescent="0.25">
      <c r="A3102" s="196"/>
      <c r="B3102" s="196"/>
      <c r="C3102" s="196"/>
      <c r="D3102" s="196"/>
      <c r="E3102" s="196" t="s">
        <v>1312</v>
      </c>
      <c r="F3102" s="197">
        <v>1.01</v>
      </c>
      <c r="G3102" s="196"/>
      <c r="H3102" s="165" t="s">
        <v>1313</v>
      </c>
      <c r="I3102" s="165"/>
      <c r="J3102" s="197">
        <v>5.97</v>
      </c>
    </row>
    <row r="3103" spans="1:10" ht="14.4" thickBot="1" x14ac:dyDescent="0.3">
      <c r="A3103" s="191"/>
      <c r="B3103" s="191"/>
      <c r="C3103" s="191"/>
      <c r="D3103" s="191"/>
      <c r="E3103" s="191"/>
      <c r="F3103" s="191"/>
      <c r="G3103" s="191" t="s">
        <v>1314</v>
      </c>
      <c r="H3103" s="193" t="s">
        <v>2475</v>
      </c>
      <c r="I3103" s="191" t="s">
        <v>1316</v>
      </c>
      <c r="J3103" s="192">
        <v>28413.02</v>
      </c>
    </row>
    <row r="3104" spans="1:10" ht="14.4" thickTop="1" x14ac:dyDescent="0.25">
      <c r="A3104" s="179"/>
      <c r="B3104" s="179"/>
      <c r="C3104" s="179"/>
      <c r="D3104" s="179"/>
      <c r="E3104" s="179"/>
      <c r="F3104" s="179"/>
      <c r="G3104" s="179"/>
      <c r="H3104" s="179"/>
      <c r="I3104" s="179"/>
      <c r="J3104" s="179"/>
    </row>
    <row r="3105" spans="1:10" x14ac:dyDescent="0.25">
      <c r="A3105" s="168" t="s">
        <v>910</v>
      </c>
      <c r="B3105" s="170" t="s">
        <v>3</v>
      </c>
      <c r="C3105" s="168" t="s">
        <v>4</v>
      </c>
      <c r="D3105" s="168" t="s">
        <v>5</v>
      </c>
      <c r="E3105" s="161" t="s">
        <v>1291</v>
      </c>
      <c r="F3105" s="161"/>
      <c r="G3105" s="169" t="s">
        <v>6</v>
      </c>
      <c r="H3105" s="170" t="s">
        <v>7</v>
      </c>
      <c r="I3105" s="170" t="s">
        <v>8</v>
      </c>
      <c r="J3105" s="170" t="s">
        <v>10</v>
      </c>
    </row>
    <row r="3106" spans="1:10" ht="39.6" x14ac:dyDescent="0.25">
      <c r="A3106" s="174" t="s">
        <v>1292</v>
      </c>
      <c r="B3106" s="176" t="s">
        <v>911</v>
      </c>
      <c r="C3106" s="174" t="s">
        <v>36</v>
      </c>
      <c r="D3106" s="174" t="s">
        <v>912</v>
      </c>
      <c r="E3106" s="162" t="s">
        <v>1387</v>
      </c>
      <c r="F3106" s="162"/>
      <c r="G3106" s="175" t="s">
        <v>77</v>
      </c>
      <c r="H3106" s="178">
        <v>1</v>
      </c>
      <c r="I3106" s="177">
        <v>7.68</v>
      </c>
      <c r="J3106" s="177">
        <v>7.68</v>
      </c>
    </row>
    <row r="3107" spans="1:10" ht="26.4" x14ac:dyDescent="0.25">
      <c r="A3107" s="180" t="s">
        <v>1294</v>
      </c>
      <c r="B3107" s="182" t="s">
        <v>1295</v>
      </c>
      <c r="C3107" s="180" t="s">
        <v>36</v>
      </c>
      <c r="D3107" s="180" t="s">
        <v>1296</v>
      </c>
      <c r="E3107" s="163" t="s">
        <v>1297</v>
      </c>
      <c r="F3107" s="163"/>
      <c r="G3107" s="181" t="s">
        <v>1298</v>
      </c>
      <c r="H3107" s="184">
        <v>3.9E-2</v>
      </c>
      <c r="I3107" s="183">
        <v>25.7</v>
      </c>
      <c r="J3107" s="183">
        <v>1</v>
      </c>
    </row>
    <row r="3108" spans="1:10" ht="26.4" x14ac:dyDescent="0.25">
      <c r="A3108" s="180" t="s">
        <v>1294</v>
      </c>
      <c r="B3108" s="182" t="s">
        <v>1299</v>
      </c>
      <c r="C3108" s="180" t="s">
        <v>36</v>
      </c>
      <c r="D3108" s="180" t="s">
        <v>1300</v>
      </c>
      <c r="E3108" s="163" t="s">
        <v>1297</v>
      </c>
      <c r="F3108" s="163"/>
      <c r="G3108" s="181" t="s">
        <v>1298</v>
      </c>
      <c r="H3108" s="184">
        <v>3.9E-2</v>
      </c>
      <c r="I3108" s="183">
        <v>30.42</v>
      </c>
      <c r="J3108" s="183">
        <v>1.18</v>
      </c>
    </row>
    <row r="3109" spans="1:10" ht="26.4" x14ac:dyDescent="0.25">
      <c r="A3109" s="185" t="s">
        <v>1303</v>
      </c>
      <c r="B3109" s="187" t="s">
        <v>2449</v>
      </c>
      <c r="C3109" s="185" t="s">
        <v>36</v>
      </c>
      <c r="D3109" s="185" t="s">
        <v>2450</v>
      </c>
      <c r="E3109" s="164" t="s">
        <v>1307</v>
      </c>
      <c r="F3109" s="164"/>
      <c r="G3109" s="186" t="s">
        <v>38</v>
      </c>
      <c r="H3109" s="189">
        <v>9.4000000000000004E-3</v>
      </c>
      <c r="I3109" s="188">
        <v>8.24</v>
      </c>
      <c r="J3109" s="188">
        <v>7.0000000000000007E-2</v>
      </c>
    </row>
    <row r="3110" spans="1:10" ht="26.4" x14ac:dyDescent="0.25">
      <c r="A3110" s="185" t="s">
        <v>1303</v>
      </c>
      <c r="B3110" s="187" t="s">
        <v>2476</v>
      </c>
      <c r="C3110" s="185" t="s">
        <v>36</v>
      </c>
      <c r="D3110" s="185" t="s">
        <v>2477</v>
      </c>
      <c r="E3110" s="164" t="s">
        <v>1307</v>
      </c>
      <c r="F3110" s="164"/>
      <c r="G3110" s="186" t="s">
        <v>77</v>
      </c>
      <c r="H3110" s="189">
        <v>1.2434000000000001</v>
      </c>
      <c r="I3110" s="188">
        <v>4.37</v>
      </c>
      <c r="J3110" s="188">
        <v>5.43</v>
      </c>
    </row>
    <row r="3111" spans="1:10" x14ac:dyDescent="0.25">
      <c r="A3111" s="196"/>
      <c r="B3111" s="196"/>
      <c r="C3111" s="196"/>
      <c r="D3111" s="196"/>
      <c r="E3111" s="196" t="s">
        <v>1309</v>
      </c>
      <c r="F3111" s="197">
        <v>0.76</v>
      </c>
      <c r="G3111" s="196" t="s">
        <v>1310</v>
      </c>
      <c r="H3111" s="197">
        <v>0.87</v>
      </c>
      <c r="I3111" s="196" t="s">
        <v>1311</v>
      </c>
      <c r="J3111" s="197">
        <v>1.63</v>
      </c>
    </row>
    <row r="3112" spans="1:10" x14ac:dyDescent="0.25">
      <c r="A3112" s="196"/>
      <c r="B3112" s="196"/>
      <c r="C3112" s="196"/>
      <c r="D3112" s="196"/>
      <c r="E3112" s="196" t="s">
        <v>1312</v>
      </c>
      <c r="F3112" s="197">
        <v>1.57</v>
      </c>
      <c r="G3112" s="196"/>
      <c r="H3112" s="165" t="s">
        <v>1313</v>
      </c>
      <c r="I3112" s="165"/>
      <c r="J3112" s="197">
        <v>9.25</v>
      </c>
    </row>
    <row r="3113" spans="1:10" ht="14.4" thickBot="1" x14ac:dyDescent="0.3">
      <c r="A3113" s="191"/>
      <c r="B3113" s="191"/>
      <c r="C3113" s="191"/>
      <c r="D3113" s="191"/>
      <c r="E3113" s="191"/>
      <c r="F3113" s="191"/>
      <c r="G3113" s="191" t="s">
        <v>1314</v>
      </c>
      <c r="H3113" s="193" t="s">
        <v>2478</v>
      </c>
      <c r="I3113" s="191" t="s">
        <v>1316</v>
      </c>
      <c r="J3113" s="192">
        <v>3309.65</v>
      </c>
    </row>
    <row r="3114" spans="1:10" ht="14.4" thickTop="1" x14ac:dyDescent="0.25">
      <c r="A3114" s="179"/>
      <c r="B3114" s="179"/>
      <c r="C3114" s="179"/>
      <c r="D3114" s="179"/>
      <c r="E3114" s="179"/>
      <c r="F3114" s="179"/>
      <c r="G3114" s="179"/>
      <c r="H3114" s="179"/>
      <c r="I3114" s="179"/>
      <c r="J3114" s="179"/>
    </row>
    <row r="3115" spans="1:10" x14ac:dyDescent="0.25">
      <c r="A3115" s="168" t="s">
        <v>913</v>
      </c>
      <c r="B3115" s="170" t="s">
        <v>3</v>
      </c>
      <c r="C3115" s="168" t="s">
        <v>4</v>
      </c>
      <c r="D3115" s="168" t="s">
        <v>5</v>
      </c>
      <c r="E3115" s="161" t="s">
        <v>1291</v>
      </c>
      <c r="F3115" s="161"/>
      <c r="G3115" s="169" t="s">
        <v>6</v>
      </c>
      <c r="H3115" s="170" t="s">
        <v>7</v>
      </c>
      <c r="I3115" s="170" t="s">
        <v>8</v>
      </c>
      <c r="J3115" s="170" t="s">
        <v>10</v>
      </c>
    </row>
    <row r="3116" spans="1:10" ht="39.6" x14ac:dyDescent="0.25">
      <c r="A3116" s="174" t="s">
        <v>1292</v>
      </c>
      <c r="B3116" s="176" t="s">
        <v>914</v>
      </c>
      <c r="C3116" s="174" t="s">
        <v>36</v>
      </c>
      <c r="D3116" s="174" t="s">
        <v>915</v>
      </c>
      <c r="E3116" s="162" t="s">
        <v>1387</v>
      </c>
      <c r="F3116" s="162"/>
      <c r="G3116" s="175" t="s">
        <v>77</v>
      </c>
      <c r="H3116" s="178">
        <v>1</v>
      </c>
      <c r="I3116" s="177">
        <v>10.73</v>
      </c>
      <c r="J3116" s="177">
        <v>10.73</v>
      </c>
    </row>
    <row r="3117" spans="1:10" ht="26.4" x14ac:dyDescent="0.25">
      <c r="A3117" s="180" t="s">
        <v>1294</v>
      </c>
      <c r="B3117" s="182" t="s">
        <v>1295</v>
      </c>
      <c r="C3117" s="180" t="s">
        <v>36</v>
      </c>
      <c r="D3117" s="180" t="s">
        <v>1296</v>
      </c>
      <c r="E3117" s="163" t="s">
        <v>1297</v>
      </c>
      <c r="F3117" s="163"/>
      <c r="G3117" s="181" t="s">
        <v>1298</v>
      </c>
      <c r="H3117" s="184">
        <v>5.0999999999999997E-2</v>
      </c>
      <c r="I3117" s="183">
        <v>25.7</v>
      </c>
      <c r="J3117" s="183">
        <v>1.31</v>
      </c>
    </row>
    <row r="3118" spans="1:10" ht="26.4" x14ac:dyDescent="0.25">
      <c r="A3118" s="180" t="s">
        <v>1294</v>
      </c>
      <c r="B3118" s="182" t="s">
        <v>1299</v>
      </c>
      <c r="C3118" s="180" t="s">
        <v>36</v>
      </c>
      <c r="D3118" s="180" t="s">
        <v>1300</v>
      </c>
      <c r="E3118" s="163" t="s">
        <v>1297</v>
      </c>
      <c r="F3118" s="163"/>
      <c r="G3118" s="181" t="s">
        <v>1298</v>
      </c>
      <c r="H3118" s="184">
        <v>5.0999999999999997E-2</v>
      </c>
      <c r="I3118" s="183">
        <v>30.42</v>
      </c>
      <c r="J3118" s="183">
        <v>1.55</v>
      </c>
    </row>
    <row r="3119" spans="1:10" ht="26.4" x14ac:dyDescent="0.25">
      <c r="A3119" s="185" t="s">
        <v>1303</v>
      </c>
      <c r="B3119" s="187" t="s">
        <v>2449</v>
      </c>
      <c r="C3119" s="185" t="s">
        <v>36</v>
      </c>
      <c r="D3119" s="185" t="s">
        <v>2450</v>
      </c>
      <c r="E3119" s="164" t="s">
        <v>1307</v>
      </c>
      <c r="F3119" s="164"/>
      <c r="G3119" s="186" t="s">
        <v>38</v>
      </c>
      <c r="H3119" s="189">
        <v>9.4000000000000004E-3</v>
      </c>
      <c r="I3119" s="188">
        <v>8.24</v>
      </c>
      <c r="J3119" s="188">
        <v>7.0000000000000007E-2</v>
      </c>
    </row>
    <row r="3120" spans="1:10" ht="26.4" x14ac:dyDescent="0.25">
      <c r="A3120" s="185" t="s">
        <v>1303</v>
      </c>
      <c r="B3120" s="187" t="s">
        <v>2479</v>
      </c>
      <c r="C3120" s="185" t="s">
        <v>36</v>
      </c>
      <c r="D3120" s="185" t="s">
        <v>2480</v>
      </c>
      <c r="E3120" s="164" t="s">
        <v>1307</v>
      </c>
      <c r="F3120" s="164"/>
      <c r="G3120" s="186" t="s">
        <v>77</v>
      </c>
      <c r="H3120" s="189">
        <v>1.2434000000000001</v>
      </c>
      <c r="I3120" s="188">
        <v>6.28</v>
      </c>
      <c r="J3120" s="188">
        <v>7.8</v>
      </c>
    </row>
    <row r="3121" spans="1:10" x14ac:dyDescent="0.25">
      <c r="A3121" s="196"/>
      <c r="B3121" s="196"/>
      <c r="C3121" s="196"/>
      <c r="D3121" s="196"/>
      <c r="E3121" s="196" t="s">
        <v>1309</v>
      </c>
      <c r="F3121" s="197">
        <v>1</v>
      </c>
      <c r="G3121" s="196" t="s">
        <v>1310</v>
      </c>
      <c r="H3121" s="197">
        <v>1.1399999999999999</v>
      </c>
      <c r="I3121" s="196" t="s">
        <v>1311</v>
      </c>
      <c r="J3121" s="197">
        <v>2.14</v>
      </c>
    </row>
    <row r="3122" spans="1:10" x14ac:dyDescent="0.25">
      <c r="A3122" s="196"/>
      <c r="B3122" s="196"/>
      <c r="C3122" s="196"/>
      <c r="D3122" s="196"/>
      <c r="E3122" s="196" t="s">
        <v>1312</v>
      </c>
      <c r="F3122" s="197">
        <v>2.19</v>
      </c>
      <c r="G3122" s="196"/>
      <c r="H3122" s="165" t="s">
        <v>1313</v>
      </c>
      <c r="I3122" s="165"/>
      <c r="J3122" s="197">
        <v>12.92</v>
      </c>
    </row>
    <row r="3123" spans="1:10" ht="14.4" thickBot="1" x14ac:dyDescent="0.3">
      <c r="A3123" s="191"/>
      <c r="B3123" s="191"/>
      <c r="C3123" s="191"/>
      <c r="D3123" s="191"/>
      <c r="E3123" s="191"/>
      <c r="F3123" s="191"/>
      <c r="G3123" s="191" t="s">
        <v>1314</v>
      </c>
      <c r="H3123" s="193" t="s">
        <v>2481</v>
      </c>
      <c r="I3123" s="191" t="s">
        <v>1316</v>
      </c>
      <c r="J3123" s="192">
        <v>1320.42</v>
      </c>
    </row>
    <row r="3124" spans="1:10" ht="14.4" thickTop="1" x14ac:dyDescent="0.25">
      <c r="A3124" s="179"/>
      <c r="B3124" s="179"/>
      <c r="C3124" s="179"/>
      <c r="D3124" s="179"/>
      <c r="E3124" s="179"/>
      <c r="F3124" s="179"/>
      <c r="G3124" s="179"/>
      <c r="H3124" s="179"/>
      <c r="I3124" s="179"/>
      <c r="J3124" s="179"/>
    </row>
    <row r="3125" spans="1:10" x14ac:dyDescent="0.25">
      <c r="A3125" s="168" t="s">
        <v>916</v>
      </c>
      <c r="B3125" s="170" t="s">
        <v>3</v>
      </c>
      <c r="C3125" s="168" t="s">
        <v>4</v>
      </c>
      <c r="D3125" s="168" t="s">
        <v>5</v>
      </c>
      <c r="E3125" s="161" t="s">
        <v>1291</v>
      </c>
      <c r="F3125" s="161"/>
      <c r="G3125" s="169" t="s">
        <v>6</v>
      </c>
      <c r="H3125" s="170" t="s">
        <v>7</v>
      </c>
      <c r="I3125" s="170" t="s">
        <v>8</v>
      </c>
      <c r="J3125" s="170" t="s">
        <v>10</v>
      </c>
    </row>
    <row r="3126" spans="1:10" ht="39.6" x14ac:dyDescent="0.25">
      <c r="A3126" s="174" t="s">
        <v>1292</v>
      </c>
      <c r="B3126" s="176" t="s">
        <v>917</v>
      </c>
      <c r="C3126" s="174" t="s">
        <v>36</v>
      </c>
      <c r="D3126" s="174" t="s">
        <v>918</v>
      </c>
      <c r="E3126" s="162" t="s">
        <v>2218</v>
      </c>
      <c r="F3126" s="162"/>
      <c r="G3126" s="175" t="s">
        <v>38</v>
      </c>
      <c r="H3126" s="178">
        <v>1</v>
      </c>
      <c r="I3126" s="177">
        <v>169.67</v>
      </c>
      <c r="J3126" s="177">
        <v>169.67</v>
      </c>
    </row>
    <row r="3127" spans="1:10" ht="39.6" x14ac:dyDescent="0.25">
      <c r="A3127" s="180" t="s">
        <v>1294</v>
      </c>
      <c r="B3127" s="182" t="s">
        <v>2227</v>
      </c>
      <c r="C3127" s="180" t="s">
        <v>36</v>
      </c>
      <c r="D3127" s="180" t="s">
        <v>2228</v>
      </c>
      <c r="E3127" s="163" t="s">
        <v>1384</v>
      </c>
      <c r="F3127" s="163"/>
      <c r="G3127" s="181" t="s">
        <v>51</v>
      </c>
      <c r="H3127" s="184">
        <v>3.8999999999999998E-3</v>
      </c>
      <c r="I3127" s="183">
        <v>559.61</v>
      </c>
      <c r="J3127" s="183">
        <v>2.1800000000000002</v>
      </c>
    </row>
    <row r="3128" spans="1:10" ht="39.6" x14ac:dyDescent="0.25">
      <c r="A3128" s="180" t="s">
        <v>1294</v>
      </c>
      <c r="B3128" s="182" t="s">
        <v>2482</v>
      </c>
      <c r="C3128" s="180" t="s">
        <v>36</v>
      </c>
      <c r="D3128" s="180" t="s">
        <v>2483</v>
      </c>
      <c r="E3128" s="163" t="s">
        <v>1384</v>
      </c>
      <c r="F3128" s="163"/>
      <c r="G3128" s="181" t="s">
        <v>51</v>
      </c>
      <c r="H3128" s="184">
        <v>2.7799999999999998E-2</v>
      </c>
      <c r="I3128" s="183">
        <v>821.78</v>
      </c>
      <c r="J3128" s="183">
        <v>22.84</v>
      </c>
    </row>
    <row r="3129" spans="1:10" ht="26.4" x14ac:dyDescent="0.25">
      <c r="A3129" s="180" t="s">
        <v>1294</v>
      </c>
      <c r="B3129" s="182" t="s">
        <v>2484</v>
      </c>
      <c r="C3129" s="180" t="s">
        <v>36</v>
      </c>
      <c r="D3129" s="180" t="s">
        <v>2485</v>
      </c>
      <c r="E3129" s="163" t="s">
        <v>2226</v>
      </c>
      <c r="F3129" s="163"/>
      <c r="G3129" s="181" t="s">
        <v>51</v>
      </c>
      <c r="H3129" s="184">
        <v>1.7500000000000002E-2</v>
      </c>
      <c r="I3129" s="183">
        <v>3169.35</v>
      </c>
      <c r="J3129" s="183">
        <v>55.46</v>
      </c>
    </row>
    <row r="3130" spans="1:10" ht="26.4" x14ac:dyDescent="0.25">
      <c r="A3130" s="180" t="s">
        <v>1294</v>
      </c>
      <c r="B3130" s="182" t="s">
        <v>1510</v>
      </c>
      <c r="C3130" s="180" t="s">
        <v>36</v>
      </c>
      <c r="D3130" s="180" t="s">
        <v>1511</v>
      </c>
      <c r="E3130" s="163" t="s">
        <v>1297</v>
      </c>
      <c r="F3130" s="163"/>
      <c r="G3130" s="181" t="s">
        <v>1298</v>
      </c>
      <c r="H3130" s="184">
        <v>1.2685999999999999</v>
      </c>
      <c r="I3130" s="183">
        <v>29.98</v>
      </c>
      <c r="J3130" s="183">
        <v>38.03</v>
      </c>
    </row>
    <row r="3131" spans="1:10" ht="26.4" x14ac:dyDescent="0.25">
      <c r="A3131" s="180" t="s">
        <v>1294</v>
      </c>
      <c r="B3131" s="182" t="s">
        <v>1301</v>
      </c>
      <c r="C3131" s="180" t="s">
        <v>36</v>
      </c>
      <c r="D3131" s="180" t="s">
        <v>1302</v>
      </c>
      <c r="E3131" s="163" t="s">
        <v>1297</v>
      </c>
      <c r="F3131" s="163"/>
      <c r="G3131" s="181" t="s">
        <v>1298</v>
      </c>
      <c r="H3131" s="184">
        <v>0.99670000000000003</v>
      </c>
      <c r="I3131" s="183">
        <v>24.25</v>
      </c>
      <c r="J3131" s="183">
        <v>24.16</v>
      </c>
    </row>
    <row r="3132" spans="1:10" ht="26.4" x14ac:dyDescent="0.25">
      <c r="A3132" s="180" t="s">
        <v>1294</v>
      </c>
      <c r="B3132" s="182" t="s">
        <v>2486</v>
      </c>
      <c r="C3132" s="180" t="s">
        <v>36</v>
      </c>
      <c r="D3132" s="180" t="s">
        <v>2487</v>
      </c>
      <c r="E3132" s="163" t="s">
        <v>2221</v>
      </c>
      <c r="F3132" s="163"/>
      <c r="G3132" s="181" t="s">
        <v>51</v>
      </c>
      <c r="H3132" s="184">
        <v>3.5999999999999997E-2</v>
      </c>
      <c r="I3132" s="183">
        <v>288.06</v>
      </c>
      <c r="J3132" s="183">
        <v>10.37</v>
      </c>
    </row>
    <row r="3133" spans="1:10" x14ac:dyDescent="0.25">
      <c r="A3133" s="185" t="s">
        <v>1303</v>
      </c>
      <c r="B3133" s="187" t="s">
        <v>2231</v>
      </c>
      <c r="C3133" s="185" t="s">
        <v>36</v>
      </c>
      <c r="D3133" s="185" t="s">
        <v>2232</v>
      </c>
      <c r="E3133" s="164" t="s">
        <v>1307</v>
      </c>
      <c r="F3133" s="164"/>
      <c r="G3133" s="186" t="s">
        <v>38</v>
      </c>
      <c r="H3133" s="189">
        <v>38.691000000000003</v>
      </c>
      <c r="I3133" s="188">
        <v>0.43</v>
      </c>
      <c r="J3133" s="188">
        <v>16.63</v>
      </c>
    </row>
    <row r="3134" spans="1:10" x14ac:dyDescent="0.25">
      <c r="A3134" s="196"/>
      <c r="B3134" s="196"/>
      <c r="C3134" s="196"/>
      <c r="D3134" s="196"/>
      <c r="E3134" s="196" t="s">
        <v>1309</v>
      </c>
      <c r="F3134" s="197">
        <v>37.99</v>
      </c>
      <c r="G3134" s="196" t="s">
        <v>1310</v>
      </c>
      <c r="H3134" s="197">
        <v>43.25</v>
      </c>
      <c r="I3134" s="196" t="s">
        <v>1311</v>
      </c>
      <c r="J3134" s="197">
        <v>81.239999999999995</v>
      </c>
    </row>
    <row r="3135" spans="1:10" x14ac:dyDescent="0.25">
      <c r="A3135" s="196"/>
      <c r="B3135" s="196"/>
      <c r="C3135" s="196"/>
      <c r="D3135" s="196"/>
      <c r="E3135" s="196" t="s">
        <v>1312</v>
      </c>
      <c r="F3135" s="197">
        <v>34.78</v>
      </c>
      <c r="G3135" s="196"/>
      <c r="H3135" s="165" t="s">
        <v>1313</v>
      </c>
      <c r="I3135" s="165"/>
      <c r="J3135" s="197">
        <v>204.45</v>
      </c>
    </row>
    <row r="3136" spans="1:10" ht="14.4" thickBot="1" x14ac:dyDescent="0.3">
      <c r="A3136" s="191"/>
      <c r="B3136" s="191"/>
      <c r="C3136" s="191"/>
      <c r="D3136" s="191"/>
      <c r="E3136" s="191"/>
      <c r="F3136" s="191"/>
      <c r="G3136" s="191" t="s">
        <v>1314</v>
      </c>
      <c r="H3136" s="193" t="s">
        <v>1892</v>
      </c>
      <c r="I3136" s="191" t="s">
        <v>1316</v>
      </c>
      <c r="J3136" s="192">
        <v>817.8</v>
      </c>
    </row>
    <row r="3137" spans="1:10" ht="14.4" thickTop="1" x14ac:dyDescent="0.25">
      <c r="A3137" s="179"/>
      <c r="B3137" s="179"/>
      <c r="C3137" s="179"/>
      <c r="D3137" s="179"/>
      <c r="E3137" s="179"/>
      <c r="F3137" s="179"/>
      <c r="G3137" s="179"/>
      <c r="H3137" s="179"/>
      <c r="I3137" s="179"/>
      <c r="J3137" s="179"/>
    </row>
    <row r="3138" spans="1:10" x14ac:dyDescent="0.25">
      <c r="A3138" s="168" t="s">
        <v>919</v>
      </c>
      <c r="B3138" s="170" t="s">
        <v>3</v>
      </c>
      <c r="C3138" s="168" t="s">
        <v>4</v>
      </c>
      <c r="D3138" s="168" t="s">
        <v>5</v>
      </c>
      <c r="E3138" s="161" t="s">
        <v>1291</v>
      </c>
      <c r="F3138" s="161"/>
      <c r="G3138" s="169" t="s">
        <v>6</v>
      </c>
      <c r="H3138" s="170" t="s">
        <v>7</v>
      </c>
      <c r="I3138" s="170" t="s">
        <v>8</v>
      </c>
      <c r="J3138" s="170" t="s">
        <v>10</v>
      </c>
    </row>
    <row r="3139" spans="1:10" x14ac:dyDescent="0.25">
      <c r="A3139" s="174" t="s">
        <v>1292</v>
      </c>
      <c r="B3139" s="176" t="s">
        <v>920</v>
      </c>
      <c r="C3139" s="174" t="s">
        <v>20</v>
      </c>
      <c r="D3139" s="174" t="s">
        <v>921</v>
      </c>
      <c r="E3139" s="162" t="s">
        <v>1293</v>
      </c>
      <c r="F3139" s="162"/>
      <c r="G3139" s="175" t="s">
        <v>38</v>
      </c>
      <c r="H3139" s="178">
        <v>1</v>
      </c>
      <c r="I3139" s="177">
        <v>249.89</v>
      </c>
      <c r="J3139" s="177">
        <v>249.89</v>
      </c>
    </row>
    <row r="3140" spans="1:10" ht="26.4" x14ac:dyDescent="0.25">
      <c r="A3140" s="180" t="s">
        <v>1294</v>
      </c>
      <c r="B3140" s="182" t="s">
        <v>1299</v>
      </c>
      <c r="C3140" s="180" t="s">
        <v>36</v>
      </c>
      <c r="D3140" s="180" t="s">
        <v>1300</v>
      </c>
      <c r="E3140" s="163" t="s">
        <v>1297</v>
      </c>
      <c r="F3140" s="163"/>
      <c r="G3140" s="181" t="s">
        <v>1298</v>
      </c>
      <c r="H3140" s="184">
        <v>1.5469999999999999</v>
      </c>
      <c r="I3140" s="183">
        <v>30.42</v>
      </c>
      <c r="J3140" s="183">
        <v>47.05</v>
      </c>
    </row>
    <row r="3141" spans="1:10" ht="26.4" x14ac:dyDescent="0.25">
      <c r="A3141" s="180" t="s">
        <v>1294</v>
      </c>
      <c r="B3141" s="182" t="s">
        <v>1295</v>
      </c>
      <c r="C3141" s="180" t="s">
        <v>36</v>
      </c>
      <c r="D3141" s="180" t="s">
        <v>1296</v>
      </c>
      <c r="E3141" s="163" t="s">
        <v>1297</v>
      </c>
      <c r="F3141" s="163"/>
      <c r="G3141" s="181" t="s">
        <v>1298</v>
      </c>
      <c r="H3141" s="184">
        <v>1.5469999999999999</v>
      </c>
      <c r="I3141" s="183">
        <v>25.7</v>
      </c>
      <c r="J3141" s="183">
        <v>39.75</v>
      </c>
    </row>
    <row r="3142" spans="1:10" ht="26.4" x14ac:dyDescent="0.25">
      <c r="A3142" s="185" t="s">
        <v>1303</v>
      </c>
      <c r="B3142" s="187" t="s">
        <v>2488</v>
      </c>
      <c r="C3142" s="185" t="s">
        <v>1590</v>
      </c>
      <c r="D3142" s="185" t="s">
        <v>2489</v>
      </c>
      <c r="E3142" s="164" t="s">
        <v>1307</v>
      </c>
      <c r="F3142" s="164"/>
      <c r="G3142" s="186" t="s">
        <v>38</v>
      </c>
      <c r="H3142" s="189">
        <v>1</v>
      </c>
      <c r="I3142" s="188">
        <v>163.09</v>
      </c>
      <c r="J3142" s="188">
        <v>163.09</v>
      </c>
    </row>
    <row r="3143" spans="1:10" x14ac:dyDescent="0.25">
      <c r="A3143" s="196"/>
      <c r="B3143" s="196"/>
      <c r="C3143" s="196"/>
      <c r="D3143" s="196"/>
      <c r="E3143" s="196" t="s">
        <v>1309</v>
      </c>
      <c r="F3143" s="197">
        <v>30.39</v>
      </c>
      <c r="G3143" s="196" t="s">
        <v>1310</v>
      </c>
      <c r="H3143" s="197">
        <v>34.61</v>
      </c>
      <c r="I3143" s="196" t="s">
        <v>1311</v>
      </c>
      <c r="J3143" s="197">
        <v>65</v>
      </c>
    </row>
    <row r="3144" spans="1:10" x14ac:dyDescent="0.25">
      <c r="A3144" s="196"/>
      <c r="B3144" s="196"/>
      <c r="C3144" s="196"/>
      <c r="D3144" s="196"/>
      <c r="E3144" s="196" t="s">
        <v>1312</v>
      </c>
      <c r="F3144" s="197">
        <v>51.22</v>
      </c>
      <c r="G3144" s="196"/>
      <c r="H3144" s="165" t="s">
        <v>1313</v>
      </c>
      <c r="I3144" s="165"/>
      <c r="J3144" s="197">
        <v>301.11</v>
      </c>
    </row>
    <row r="3145" spans="1:10" ht="14.4" thickBot="1" x14ac:dyDescent="0.3">
      <c r="A3145" s="191"/>
      <c r="B3145" s="191"/>
      <c r="C3145" s="191"/>
      <c r="D3145" s="191"/>
      <c r="E3145" s="191"/>
      <c r="F3145" s="191"/>
      <c r="G3145" s="191" t="s">
        <v>1314</v>
      </c>
      <c r="H3145" s="193" t="s">
        <v>1892</v>
      </c>
      <c r="I3145" s="191" t="s">
        <v>1316</v>
      </c>
      <c r="J3145" s="192">
        <v>1204.44</v>
      </c>
    </row>
    <row r="3146" spans="1:10" ht="14.4" thickTop="1" x14ac:dyDescent="0.25">
      <c r="A3146" s="179"/>
      <c r="B3146" s="179"/>
      <c r="C3146" s="179"/>
      <c r="D3146" s="179"/>
      <c r="E3146" s="179"/>
      <c r="F3146" s="179"/>
      <c r="G3146" s="179"/>
      <c r="H3146" s="179"/>
      <c r="I3146" s="179"/>
      <c r="J3146" s="179"/>
    </row>
    <row r="3147" spans="1:10" x14ac:dyDescent="0.25">
      <c r="A3147" s="168" t="s">
        <v>922</v>
      </c>
      <c r="B3147" s="170" t="s">
        <v>3</v>
      </c>
      <c r="C3147" s="168" t="s">
        <v>4</v>
      </c>
      <c r="D3147" s="168" t="s">
        <v>5</v>
      </c>
      <c r="E3147" s="161" t="s">
        <v>1291</v>
      </c>
      <c r="F3147" s="161"/>
      <c r="G3147" s="169" t="s">
        <v>6</v>
      </c>
      <c r="H3147" s="170" t="s">
        <v>7</v>
      </c>
      <c r="I3147" s="170" t="s">
        <v>8</v>
      </c>
      <c r="J3147" s="170" t="s">
        <v>10</v>
      </c>
    </row>
    <row r="3148" spans="1:10" ht="39.6" x14ac:dyDescent="0.25">
      <c r="A3148" s="174" t="s">
        <v>1292</v>
      </c>
      <c r="B3148" s="176" t="s">
        <v>923</v>
      </c>
      <c r="C3148" s="174" t="s">
        <v>36</v>
      </c>
      <c r="D3148" s="174" t="s">
        <v>924</v>
      </c>
      <c r="E3148" s="162" t="s">
        <v>1387</v>
      </c>
      <c r="F3148" s="162"/>
      <c r="G3148" s="175" t="s">
        <v>38</v>
      </c>
      <c r="H3148" s="178">
        <v>1</v>
      </c>
      <c r="I3148" s="177">
        <v>74.47</v>
      </c>
      <c r="J3148" s="177">
        <v>74.47</v>
      </c>
    </row>
    <row r="3149" spans="1:10" ht="39.6" x14ac:dyDescent="0.25">
      <c r="A3149" s="180" t="s">
        <v>1294</v>
      </c>
      <c r="B3149" s="182" t="s">
        <v>2490</v>
      </c>
      <c r="C3149" s="180" t="s">
        <v>36</v>
      </c>
      <c r="D3149" s="180" t="s">
        <v>2491</v>
      </c>
      <c r="E3149" s="163" t="s">
        <v>1387</v>
      </c>
      <c r="F3149" s="163"/>
      <c r="G3149" s="181" t="s">
        <v>38</v>
      </c>
      <c r="H3149" s="184">
        <v>1</v>
      </c>
      <c r="I3149" s="183">
        <v>63.41</v>
      </c>
      <c r="J3149" s="183">
        <v>63.41</v>
      </c>
    </row>
    <row r="3150" spans="1:10" ht="39.6" x14ac:dyDescent="0.25">
      <c r="A3150" s="180" t="s">
        <v>1294</v>
      </c>
      <c r="B3150" s="182" t="s">
        <v>2492</v>
      </c>
      <c r="C3150" s="180" t="s">
        <v>36</v>
      </c>
      <c r="D3150" s="180" t="s">
        <v>2493</v>
      </c>
      <c r="E3150" s="163" t="s">
        <v>1387</v>
      </c>
      <c r="F3150" s="163"/>
      <c r="G3150" s="181" t="s">
        <v>38</v>
      </c>
      <c r="H3150" s="184">
        <v>1</v>
      </c>
      <c r="I3150" s="183">
        <v>11.06</v>
      </c>
      <c r="J3150" s="183">
        <v>11.06</v>
      </c>
    </row>
    <row r="3151" spans="1:10" x14ac:dyDescent="0.25">
      <c r="A3151" s="196"/>
      <c r="B3151" s="196"/>
      <c r="C3151" s="196"/>
      <c r="D3151" s="196"/>
      <c r="E3151" s="196" t="s">
        <v>1309</v>
      </c>
      <c r="F3151" s="197">
        <v>17.059999999999999</v>
      </c>
      <c r="G3151" s="196" t="s">
        <v>1310</v>
      </c>
      <c r="H3151" s="197">
        <v>19.43</v>
      </c>
      <c r="I3151" s="196" t="s">
        <v>1311</v>
      </c>
      <c r="J3151" s="197">
        <v>36.49</v>
      </c>
    </row>
    <row r="3152" spans="1:10" x14ac:dyDescent="0.25">
      <c r="A3152" s="196"/>
      <c r="B3152" s="196"/>
      <c r="C3152" s="196"/>
      <c r="D3152" s="196"/>
      <c r="E3152" s="196" t="s">
        <v>1312</v>
      </c>
      <c r="F3152" s="197">
        <v>15.26</v>
      </c>
      <c r="G3152" s="196"/>
      <c r="H3152" s="165" t="s">
        <v>1313</v>
      </c>
      <c r="I3152" s="165"/>
      <c r="J3152" s="197">
        <v>89.73</v>
      </c>
    </row>
    <row r="3153" spans="1:10" ht="14.4" thickBot="1" x14ac:dyDescent="0.3">
      <c r="A3153" s="191"/>
      <c r="B3153" s="191"/>
      <c r="C3153" s="191"/>
      <c r="D3153" s="191"/>
      <c r="E3153" s="191"/>
      <c r="F3153" s="191"/>
      <c r="G3153" s="191" t="s">
        <v>1314</v>
      </c>
      <c r="H3153" s="193" t="s">
        <v>1375</v>
      </c>
      <c r="I3153" s="191" t="s">
        <v>1316</v>
      </c>
      <c r="J3153" s="192">
        <v>89.73</v>
      </c>
    </row>
    <row r="3154" spans="1:10" ht="14.4" thickTop="1" x14ac:dyDescent="0.25">
      <c r="A3154" s="179"/>
      <c r="B3154" s="179"/>
      <c r="C3154" s="179"/>
      <c r="D3154" s="179"/>
      <c r="E3154" s="179"/>
      <c r="F3154" s="179"/>
      <c r="G3154" s="179"/>
      <c r="H3154" s="179"/>
      <c r="I3154" s="179"/>
      <c r="J3154" s="179"/>
    </row>
    <row r="3155" spans="1:10" x14ac:dyDescent="0.25">
      <c r="A3155" s="168" t="s">
        <v>925</v>
      </c>
      <c r="B3155" s="170" t="s">
        <v>3</v>
      </c>
      <c r="C3155" s="168" t="s">
        <v>4</v>
      </c>
      <c r="D3155" s="168" t="s">
        <v>5</v>
      </c>
      <c r="E3155" s="161" t="s">
        <v>1291</v>
      </c>
      <c r="F3155" s="161"/>
      <c r="G3155" s="169" t="s">
        <v>6</v>
      </c>
      <c r="H3155" s="170" t="s">
        <v>7</v>
      </c>
      <c r="I3155" s="170" t="s">
        <v>8</v>
      </c>
      <c r="J3155" s="170" t="s">
        <v>10</v>
      </c>
    </row>
    <row r="3156" spans="1:10" ht="26.4" x14ac:dyDescent="0.25">
      <c r="A3156" s="174" t="s">
        <v>1292</v>
      </c>
      <c r="B3156" s="176" t="s">
        <v>926</v>
      </c>
      <c r="C3156" s="174" t="s">
        <v>36</v>
      </c>
      <c r="D3156" s="174" t="s">
        <v>927</v>
      </c>
      <c r="E3156" s="162" t="s">
        <v>1387</v>
      </c>
      <c r="F3156" s="162"/>
      <c r="G3156" s="175" t="s">
        <v>38</v>
      </c>
      <c r="H3156" s="178">
        <v>1</v>
      </c>
      <c r="I3156" s="177">
        <v>50.36</v>
      </c>
      <c r="J3156" s="177">
        <v>50.36</v>
      </c>
    </row>
    <row r="3157" spans="1:10" ht="26.4" x14ac:dyDescent="0.25">
      <c r="A3157" s="180" t="s">
        <v>1294</v>
      </c>
      <c r="B3157" s="182" t="s">
        <v>2494</v>
      </c>
      <c r="C3157" s="180" t="s">
        <v>36</v>
      </c>
      <c r="D3157" s="180" t="s">
        <v>2495</v>
      </c>
      <c r="E3157" s="163" t="s">
        <v>1387</v>
      </c>
      <c r="F3157" s="163"/>
      <c r="G3157" s="181" t="s">
        <v>38</v>
      </c>
      <c r="H3157" s="184">
        <v>1</v>
      </c>
      <c r="I3157" s="183">
        <v>39.299999999999997</v>
      </c>
      <c r="J3157" s="183">
        <v>39.299999999999997</v>
      </c>
    </row>
    <row r="3158" spans="1:10" ht="39.6" x14ac:dyDescent="0.25">
      <c r="A3158" s="180" t="s">
        <v>1294</v>
      </c>
      <c r="B3158" s="182" t="s">
        <v>2492</v>
      </c>
      <c r="C3158" s="180" t="s">
        <v>36</v>
      </c>
      <c r="D3158" s="180" t="s">
        <v>2493</v>
      </c>
      <c r="E3158" s="163" t="s">
        <v>1387</v>
      </c>
      <c r="F3158" s="163"/>
      <c r="G3158" s="181" t="s">
        <v>38</v>
      </c>
      <c r="H3158" s="184">
        <v>1</v>
      </c>
      <c r="I3158" s="183">
        <v>11.06</v>
      </c>
      <c r="J3158" s="183">
        <v>11.06</v>
      </c>
    </row>
    <row r="3159" spans="1:10" x14ac:dyDescent="0.25">
      <c r="A3159" s="196"/>
      <c r="B3159" s="196"/>
      <c r="C3159" s="196"/>
      <c r="D3159" s="196"/>
      <c r="E3159" s="196" t="s">
        <v>1309</v>
      </c>
      <c r="F3159" s="197">
        <v>10.4</v>
      </c>
      <c r="G3159" s="196" t="s">
        <v>1310</v>
      </c>
      <c r="H3159" s="197">
        <v>11.85</v>
      </c>
      <c r="I3159" s="196" t="s">
        <v>1311</v>
      </c>
      <c r="J3159" s="197">
        <v>22.25</v>
      </c>
    </row>
    <row r="3160" spans="1:10" x14ac:dyDescent="0.25">
      <c r="A3160" s="196"/>
      <c r="B3160" s="196"/>
      <c r="C3160" s="196"/>
      <c r="D3160" s="196"/>
      <c r="E3160" s="196" t="s">
        <v>1312</v>
      </c>
      <c r="F3160" s="197">
        <v>10.32</v>
      </c>
      <c r="G3160" s="196"/>
      <c r="H3160" s="165" t="s">
        <v>1313</v>
      </c>
      <c r="I3160" s="165"/>
      <c r="J3160" s="197">
        <v>60.68</v>
      </c>
    </row>
    <row r="3161" spans="1:10" ht="14.4" thickBot="1" x14ac:dyDescent="0.3">
      <c r="A3161" s="191"/>
      <c r="B3161" s="191"/>
      <c r="C3161" s="191"/>
      <c r="D3161" s="191"/>
      <c r="E3161" s="191"/>
      <c r="F3161" s="191"/>
      <c r="G3161" s="191" t="s">
        <v>1314</v>
      </c>
      <c r="H3161" s="193" t="s">
        <v>1832</v>
      </c>
      <c r="I3161" s="191" t="s">
        <v>1316</v>
      </c>
      <c r="J3161" s="192">
        <v>121.36</v>
      </c>
    </row>
    <row r="3162" spans="1:10" ht="14.4" thickTop="1" x14ac:dyDescent="0.25">
      <c r="A3162" s="179"/>
      <c r="B3162" s="179"/>
      <c r="C3162" s="179"/>
      <c r="D3162" s="179"/>
      <c r="E3162" s="179"/>
      <c r="F3162" s="179"/>
      <c r="G3162" s="179"/>
      <c r="H3162" s="179"/>
      <c r="I3162" s="179"/>
      <c r="J3162" s="179"/>
    </row>
    <row r="3163" spans="1:10" x14ac:dyDescent="0.25">
      <c r="A3163" s="168" t="s">
        <v>928</v>
      </c>
      <c r="B3163" s="170" t="s">
        <v>3</v>
      </c>
      <c r="C3163" s="168" t="s">
        <v>4</v>
      </c>
      <c r="D3163" s="168" t="s">
        <v>5</v>
      </c>
      <c r="E3163" s="161" t="s">
        <v>1291</v>
      </c>
      <c r="F3163" s="161"/>
      <c r="G3163" s="169" t="s">
        <v>6</v>
      </c>
      <c r="H3163" s="170" t="s">
        <v>7</v>
      </c>
      <c r="I3163" s="170" t="s">
        <v>8</v>
      </c>
      <c r="J3163" s="170" t="s">
        <v>10</v>
      </c>
    </row>
    <row r="3164" spans="1:10" ht="26.4" x14ac:dyDescent="0.25">
      <c r="A3164" s="174" t="s">
        <v>1292</v>
      </c>
      <c r="B3164" s="176" t="s">
        <v>929</v>
      </c>
      <c r="C3164" s="174" t="s">
        <v>36</v>
      </c>
      <c r="D3164" s="174" t="s">
        <v>930</v>
      </c>
      <c r="E3164" s="162" t="s">
        <v>1387</v>
      </c>
      <c r="F3164" s="162"/>
      <c r="G3164" s="175" t="s">
        <v>38</v>
      </c>
      <c r="H3164" s="178">
        <v>1</v>
      </c>
      <c r="I3164" s="177">
        <v>36.729999999999997</v>
      </c>
      <c r="J3164" s="177">
        <v>36.729999999999997</v>
      </c>
    </row>
    <row r="3165" spans="1:10" ht="39.6" x14ac:dyDescent="0.25">
      <c r="A3165" s="180" t="s">
        <v>1294</v>
      </c>
      <c r="B3165" s="182" t="s">
        <v>2492</v>
      </c>
      <c r="C3165" s="180" t="s">
        <v>36</v>
      </c>
      <c r="D3165" s="180" t="s">
        <v>2493</v>
      </c>
      <c r="E3165" s="163" t="s">
        <v>1387</v>
      </c>
      <c r="F3165" s="163"/>
      <c r="G3165" s="181" t="s">
        <v>38</v>
      </c>
      <c r="H3165" s="184">
        <v>1</v>
      </c>
      <c r="I3165" s="183">
        <v>11.06</v>
      </c>
      <c r="J3165" s="183">
        <v>11.06</v>
      </c>
    </row>
    <row r="3166" spans="1:10" ht="26.4" x14ac:dyDescent="0.25">
      <c r="A3166" s="180" t="s">
        <v>1294</v>
      </c>
      <c r="B3166" s="182" t="s">
        <v>2496</v>
      </c>
      <c r="C3166" s="180" t="s">
        <v>36</v>
      </c>
      <c r="D3166" s="180" t="s">
        <v>2497</v>
      </c>
      <c r="E3166" s="163" t="s">
        <v>1387</v>
      </c>
      <c r="F3166" s="163"/>
      <c r="G3166" s="181" t="s">
        <v>38</v>
      </c>
      <c r="H3166" s="184">
        <v>1</v>
      </c>
      <c r="I3166" s="183">
        <v>25.67</v>
      </c>
      <c r="J3166" s="183">
        <v>25.67</v>
      </c>
    </row>
    <row r="3167" spans="1:10" x14ac:dyDescent="0.25">
      <c r="A3167" s="196"/>
      <c r="B3167" s="196"/>
      <c r="C3167" s="196"/>
      <c r="D3167" s="196"/>
      <c r="E3167" s="196" t="s">
        <v>1309</v>
      </c>
      <c r="F3167" s="197">
        <v>8.73</v>
      </c>
      <c r="G3167" s="196" t="s">
        <v>1310</v>
      </c>
      <c r="H3167" s="197">
        <v>9.9499999999999993</v>
      </c>
      <c r="I3167" s="196" t="s">
        <v>1311</v>
      </c>
      <c r="J3167" s="197">
        <v>18.68</v>
      </c>
    </row>
    <row r="3168" spans="1:10" x14ac:dyDescent="0.25">
      <c r="A3168" s="196"/>
      <c r="B3168" s="196"/>
      <c r="C3168" s="196"/>
      <c r="D3168" s="196"/>
      <c r="E3168" s="196" t="s">
        <v>1312</v>
      </c>
      <c r="F3168" s="197">
        <v>7.52</v>
      </c>
      <c r="G3168" s="196"/>
      <c r="H3168" s="165" t="s">
        <v>1313</v>
      </c>
      <c r="I3168" s="165"/>
      <c r="J3168" s="197">
        <v>44.25</v>
      </c>
    </row>
    <row r="3169" spans="1:10" ht="14.4" thickBot="1" x14ac:dyDescent="0.3">
      <c r="A3169" s="191"/>
      <c r="B3169" s="191"/>
      <c r="C3169" s="191"/>
      <c r="D3169" s="191"/>
      <c r="E3169" s="191"/>
      <c r="F3169" s="191"/>
      <c r="G3169" s="191" t="s">
        <v>1314</v>
      </c>
      <c r="H3169" s="193" t="s">
        <v>2378</v>
      </c>
      <c r="I3169" s="191" t="s">
        <v>1316</v>
      </c>
      <c r="J3169" s="192">
        <v>486.75</v>
      </c>
    </row>
    <row r="3170" spans="1:10" ht="14.4" thickTop="1" x14ac:dyDescent="0.25">
      <c r="A3170" s="179"/>
      <c r="B3170" s="179"/>
      <c r="C3170" s="179"/>
      <c r="D3170" s="179"/>
      <c r="E3170" s="179"/>
      <c r="F3170" s="179"/>
      <c r="G3170" s="179"/>
      <c r="H3170" s="179"/>
      <c r="I3170" s="179"/>
      <c r="J3170" s="179"/>
    </row>
    <row r="3171" spans="1:10" x14ac:dyDescent="0.25">
      <c r="A3171" s="168" t="s">
        <v>931</v>
      </c>
      <c r="B3171" s="170" t="s">
        <v>3</v>
      </c>
      <c r="C3171" s="168" t="s">
        <v>4</v>
      </c>
      <c r="D3171" s="168" t="s">
        <v>5</v>
      </c>
      <c r="E3171" s="161" t="s">
        <v>1291</v>
      </c>
      <c r="F3171" s="161"/>
      <c r="G3171" s="169" t="s">
        <v>6</v>
      </c>
      <c r="H3171" s="170" t="s">
        <v>7</v>
      </c>
      <c r="I3171" s="170" t="s">
        <v>8</v>
      </c>
      <c r="J3171" s="170" t="s">
        <v>10</v>
      </c>
    </row>
    <row r="3172" spans="1:10" ht="26.4" x14ac:dyDescent="0.25">
      <c r="A3172" s="174" t="s">
        <v>1292</v>
      </c>
      <c r="B3172" s="176" t="s">
        <v>932</v>
      </c>
      <c r="C3172" s="174" t="s">
        <v>36</v>
      </c>
      <c r="D3172" s="174" t="s">
        <v>933</v>
      </c>
      <c r="E3172" s="162" t="s">
        <v>1387</v>
      </c>
      <c r="F3172" s="162"/>
      <c r="G3172" s="175" t="s">
        <v>38</v>
      </c>
      <c r="H3172" s="178">
        <v>1</v>
      </c>
      <c r="I3172" s="177">
        <v>58.94</v>
      </c>
      <c r="J3172" s="177">
        <v>58.94</v>
      </c>
    </row>
    <row r="3173" spans="1:10" ht="26.4" x14ac:dyDescent="0.25">
      <c r="A3173" s="180" t="s">
        <v>1294</v>
      </c>
      <c r="B3173" s="182" t="s">
        <v>2498</v>
      </c>
      <c r="C3173" s="180" t="s">
        <v>36</v>
      </c>
      <c r="D3173" s="180" t="s">
        <v>2499</v>
      </c>
      <c r="E3173" s="163" t="s">
        <v>1387</v>
      </c>
      <c r="F3173" s="163"/>
      <c r="G3173" s="181" t="s">
        <v>38</v>
      </c>
      <c r="H3173" s="184">
        <v>1</v>
      </c>
      <c r="I3173" s="183">
        <v>47.88</v>
      </c>
      <c r="J3173" s="183">
        <v>47.88</v>
      </c>
    </row>
    <row r="3174" spans="1:10" ht="39.6" x14ac:dyDescent="0.25">
      <c r="A3174" s="180" t="s">
        <v>1294</v>
      </c>
      <c r="B3174" s="182" t="s">
        <v>2492</v>
      </c>
      <c r="C3174" s="180" t="s">
        <v>36</v>
      </c>
      <c r="D3174" s="180" t="s">
        <v>2493</v>
      </c>
      <c r="E3174" s="163" t="s">
        <v>1387</v>
      </c>
      <c r="F3174" s="163"/>
      <c r="G3174" s="181" t="s">
        <v>38</v>
      </c>
      <c r="H3174" s="184">
        <v>1</v>
      </c>
      <c r="I3174" s="183">
        <v>11.06</v>
      </c>
      <c r="J3174" s="183">
        <v>11.06</v>
      </c>
    </row>
    <row r="3175" spans="1:10" x14ac:dyDescent="0.25">
      <c r="A3175" s="196"/>
      <c r="B3175" s="196"/>
      <c r="C3175" s="196"/>
      <c r="D3175" s="196"/>
      <c r="E3175" s="196" t="s">
        <v>1309</v>
      </c>
      <c r="F3175" s="197">
        <v>13.74</v>
      </c>
      <c r="G3175" s="196" t="s">
        <v>1310</v>
      </c>
      <c r="H3175" s="197">
        <v>15.65</v>
      </c>
      <c r="I3175" s="196" t="s">
        <v>1311</v>
      </c>
      <c r="J3175" s="197">
        <v>29.39</v>
      </c>
    </row>
    <row r="3176" spans="1:10" x14ac:dyDescent="0.25">
      <c r="A3176" s="196"/>
      <c r="B3176" s="196"/>
      <c r="C3176" s="196"/>
      <c r="D3176" s="196"/>
      <c r="E3176" s="196" t="s">
        <v>1312</v>
      </c>
      <c r="F3176" s="197">
        <v>12.08</v>
      </c>
      <c r="G3176" s="196"/>
      <c r="H3176" s="165" t="s">
        <v>1313</v>
      </c>
      <c r="I3176" s="165"/>
      <c r="J3176" s="197">
        <v>71.02</v>
      </c>
    </row>
    <row r="3177" spans="1:10" ht="14.4" thickBot="1" x14ac:dyDescent="0.3">
      <c r="A3177" s="191"/>
      <c r="B3177" s="191"/>
      <c r="C3177" s="191"/>
      <c r="D3177" s="191"/>
      <c r="E3177" s="191"/>
      <c r="F3177" s="191"/>
      <c r="G3177" s="191" t="s">
        <v>1314</v>
      </c>
      <c r="H3177" s="193" t="s">
        <v>1981</v>
      </c>
      <c r="I3177" s="191" t="s">
        <v>1316</v>
      </c>
      <c r="J3177" s="192">
        <v>213.06</v>
      </c>
    </row>
    <row r="3178" spans="1:10" ht="14.4" thickTop="1" x14ac:dyDescent="0.25">
      <c r="A3178" s="179"/>
      <c r="B3178" s="179"/>
      <c r="C3178" s="179"/>
      <c r="D3178" s="179"/>
      <c r="E3178" s="179"/>
      <c r="F3178" s="179"/>
      <c r="G3178" s="179"/>
      <c r="H3178" s="179"/>
      <c r="I3178" s="179"/>
      <c r="J3178" s="179"/>
    </row>
    <row r="3179" spans="1:10" x14ac:dyDescent="0.25">
      <c r="A3179" s="168" t="s">
        <v>934</v>
      </c>
      <c r="B3179" s="170" t="s">
        <v>3</v>
      </c>
      <c r="C3179" s="168" t="s">
        <v>4</v>
      </c>
      <c r="D3179" s="168" t="s">
        <v>5</v>
      </c>
      <c r="E3179" s="161" t="s">
        <v>1291</v>
      </c>
      <c r="F3179" s="161"/>
      <c r="G3179" s="169" t="s">
        <v>6</v>
      </c>
      <c r="H3179" s="170" t="s">
        <v>7</v>
      </c>
      <c r="I3179" s="170" t="s">
        <v>8</v>
      </c>
      <c r="J3179" s="170" t="s">
        <v>10</v>
      </c>
    </row>
    <row r="3180" spans="1:10" ht="26.4" x14ac:dyDescent="0.25">
      <c r="A3180" s="174" t="s">
        <v>1292</v>
      </c>
      <c r="B3180" s="176" t="s">
        <v>935</v>
      </c>
      <c r="C3180" s="174" t="s">
        <v>36</v>
      </c>
      <c r="D3180" s="174" t="s">
        <v>936</v>
      </c>
      <c r="E3180" s="162" t="s">
        <v>1387</v>
      </c>
      <c r="F3180" s="162"/>
      <c r="G3180" s="175" t="s">
        <v>38</v>
      </c>
      <c r="H3180" s="178">
        <v>1</v>
      </c>
      <c r="I3180" s="177">
        <v>81.069999999999993</v>
      </c>
      <c r="J3180" s="177">
        <v>81.069999999999993</v>
      </c>
    </row>
    <row r="3181" spans="1:10" ht="39.6" x14ac:dyDescent="0.25">
      <c r="A3181" s="180" t="s">
        <v>1294</v>
      </c>
      <c r="B3181" s="182" t="s">
        <v>2492</v>
      </c>
      <c r="C3181" s="180" t="s">
        <v>36</v>
      </c>
      <c r="D3181" s="180" t="s">
        <v>2493</v>
      </c>
      <c r="E3181" s="163" t="s">
        <v>1387</v>
      </c>
      <c r="F3181" s="163"/>
      <c r="G3181" s="181" t="s">
        <v>38</v>
      </c>
      <c r="H3181" s="184">
        <v>1</v>
      </c>
      <c r="I3181" s="183">
        <v>11.06</v>
      </c>
      <c r="J3181" s="183">
        <v>11.06</v>
      </c>
    </row>
    <row r="3182" spans="1:10" ht="26.4" x14ac:dyDescent="0.25">
      <c r="A3182" s="180" t="s">
        <v>1294</v>
      </c>
      <c r="B3182" s="182" t="s">
        <v>2500</v>
      </c>
      <c r="C3182" s="180" t="s">
        <v>36</v>
      </c>
      <c r="D3182" s="180" t="s">
        <v>2501</v>
      </c>
      <c r="E3182" s="163" t="s">
        <v>1387</v>
      </c>
      <c r="F3182" s="163"/>
      <c r="G3182" s="181" t="s">
        <v>38</v>
      </c>
      <c r="H3182" s="184">
        <v>1</v>
      </c>
      <c r="I3182" s="183">
        <v>70.010000000000005</v>
      </c>
      <c r="J3182" s="183">
        <v>70.010000000000005</v>
      </c>
    </row>
    <row r="3183" spans="1:10" x14ac:dyDescent="0.25">
      <c r="A3183" s="196"/>
      <c r="B3183" s="196"/>
      <c r="C3183" s="196"/>
      <c r="D3183" s="196"/>
      <c r="E3183" s="196" t="s">
        <v>1309</v>
      </c>
      <c r="F3183" s="197">
        <v>18.73</v>
      </c>
      <c r="G3183" s="196" t="s">
        <v>1310</v>
      </c>
      <c r="H3183" s="197">
        <v>21.34</v>
      </c>
      <c r="I3183" s="196" t="s">
        <v>1311</v>
      </c>
      <c r="J3183" s="197">
        <v>40.07</v>
      </c>
    </row>
    <row r="3184" spans="1:10" x14ac:dyDescent="0.25">
      <c r="A3184" s="196"/>
      <c r="B3184" s="196"/>
      <c r="C3184" s="196"/>
      <c r="D3184" s="196"/>
      <c r="E3184" s="196" t="s">
        <v>1312</v>
      </c>
      <c r="F3184" s="197">
        <v>16.61</v>
      </c>
      <c r="G3184" s="196"/>
      <c r="H3184" s="165" t="s">
        <v>1313</v>
      </c>
      <c r="I3184" s="165"/>
      <c r="J3184" s="197">
        <v>97.68</v>
      </c>
    </row>
    <row r="3185" spans="1:10" ht="14.4" thickBot="1" x14ac:dyDescent="0.3">
      <c r="A3185" s="191"/>
      <c r="B3185" s="191"/>
      <c r="C3185" s="191"/>
      <c r="D3185" s="191"/>
      <c r="E3185" s="191"/>
      <c r="F3185" s="191"/>
      <c r="G3185" s="191" t="s">
        <v>1314</v>
      </c>
      <c r="H3185" s="193" t="s">
        <v>1375</v>
      </c>
      <c r="I3185" s="191" t="s">
        <v>1316</v>
      </c>
      <c r="J3185" s="192">
        <v>97.68</v>
      </c>
    </row>
    <row r="3186" spans="1:10" ht="14.4" thickTop="1" x14ac:dyDescent="0.25">
      <c r="A3186" s="179"/>
      <c r="B3186" s="179"/>
      <c r="C3186" s="179"/>
      <c r="D3186" s="179"/>
      <c r="E3186" s="179"/>
      <c r="F3186" s="179"/>
      <c r="G3186" s="179"/>
      <c r="H3186" s="179"/>
      <c r="I3186" s="179"/>
      <c r="J3186" s="179"/>
    </row>
    <row r="3187" spans="1:10" x14ac:dyDescent="0.25">
      <c r="A3187" s="168" t="s">
        <v>937</v>
      </c>
      <c r="B3187" s="170" t="s">
        <v>3</v>
      </c>
      <c r="C3187" s="168" t="s">
        <v>4</v>
      </c>
      <c r="D3187" s="168" t="s">
        <v>5</v>
      </c>
      <c r="E3187" s="161" t="s">
        <v>1291</v>
      </c>
      <c r="F3187" s="161"/>
      <c r="G3187" s="169" t="s">
        <v>6</v>
      </c>
      <c r="H3187" s="170" t="s">
        <v>7</v>
      </c>
      <c r="I3187" s="170" t="s">
        <v>8</v>
      </c>
      <c r="J3187" s="170" t="s">
        <v>10</v>
      </c>
    </row>
    <row r="3188" spans="1:10" ht="26.4" x14ac:dyDescent="0.25">
      <c r="A3188" s="174" t="s">
        <v>1292</v>
      </c>
      <c r="B3188" s="176" t="s">
        <v>938</v>
      </c>
      <c r="C3188" s="174" t="s">
        <v>36</v>
      </c>
      <c r="D3188" s="174" t="s">
        <v>939</v>
      </c>
      <c r="E3188" s="162" t="s">
        <v>1387</v>
      </c>
      <c r="F3188" s="162"/>
      <c r="G3188" s="175" t="s">
        <v>38</v>
      </c>
      <c r="H3188" s="178">
        <v>1</v>
      </c>
      <c r="I3188" s="177">
        <v>30.12</v>
      </c>
      <c r="J3188" s="177">
        <v>30.12</v>
      </c>
    </row>
    <row r="3189" spans="1:10" ht="26.4" x14ac:dyDescent="0.25">
      <c r="A3189" s="180" t="s">
        <v>1294</v>
      </c>
      <c r="B3189" s="182" t="s">
        <v>2502</v>
      </c>
      <c r="C3189" s="180" t="s">
        <v>36</v>
      </c>
      <c r="D3189" s="180" t="s">
        <v>2503</v>
      </c>
      <c r="E3189" s="163" t="s">
        <v>1387</v>
      </c>
      <c r="F3189" s="163"/>
      <c r="G3189" s="181" t="s">
        <v>38</v>
      </c>
      <c r="H3189" s="184">
        <v>1</v>
      </c>
      <c r="I3189" s="183">
        <v>19.059999999999999</v>
      </c>
      <c r="J3189" s="183">
        <v>19.059999999999999</v>
      </c>
    </row>
    <row r="3190" spans="1:10" ht="39.6" x14ac:dyDescent="0.25">
      <c r="A3190" s="180" t="s">
        <v>1294</v>
      </c>
      <c r="B3190" s="182" t="s">
        <v>2492</v>
      </c>
      <c r="C3190" s="180" t="s">
        <v>36</v>
      </c>
      <c r="D3190" s="180" t="s">
        <v>2493</v>
      </c>
      <c r="E3190" s="163" t="s">
        <v>1387</v>
      </c>
      <c r="F3190" s="163"/>
      <c r="G3190" s="181" t="s">
        <v>38</v>
      </c>
      <c r="H3190" s="184">
        <v>1</v>
      </c>
      <c r="I3190" s="183">
        <v>11.06</v>
      </c>
      <c r="J3190" s="183">
        <v>11.06</v>
      </c>
    </row>
    <row r="3191" spans="1:10" x14ac:dyDescent="0.25">
      <c r="A3191" s="196"/>
      <c r="B3191" s="196"/>
      <c r="C3191" s="196"/>
      <c r="D3191" s="196"/>
      <c r="E3191" s="196" t="s">
        <v>1309</v>
      </c>
      <c r="F3191" s="197">
        <v>7.06</v>
      </c>
      <c r="G3191" s="196" t="s">
        <v>1310</v>
      </c>
      <c r="H3191" s="197">
        <v>8.0500000000000007</v>
      </c>
      <c r="I3191" s="196" t="s">
        <v>1311</v>
      </c>
      <c r="J3191" s="197">
        <v>15.11</v>
      </c>
    </row>
    <row r="3192" spans="1:10" x14ac:dyDescent="0.25">
      <c r="A3192" s="196"/>
      <c r="B3192" s="196"/>
      <c r="C3192" s="196"/>
      <c r="D3192" s="196"/>
      <c r="E3192" s="196" t="s">
        <v>1312</v>
      </c>
      <c r="F3192" s="197">
        <v>6.17</v>
      </c>
      <c r="G3192" s="196"/>
      <c r="H3192" s="165" t="s">
        <v>1313</v>
      </c>
      <c r="I3192" s="165"/>
      <c r="J3192" s="197">
        <v>36.29</v>
      </c>
    </row>
    <row r="3193" spans="1:10" ht="14.4" thickBot="1" x14ac:dyDescent="0.3">
      <c r="A3193" s="191"/>
      <c r="B3193" s="191"/>
      <c r="C3193" s="191"/>
      <c r="D3193" s="191"/>
      <c r="E3193" s="191"/>
      <c r="F3193" s="191"/>
      <c r="G3193" s="191" t="s">
        <v>1314</v>
      </c>
      <c r="H3193" s="193" t="s">
        <v>2088</v>
      </c>
      <c r="I3193" s="191" t="s">
        <v>1316</v>
      </c>
      <c r="J3193" s="192">
        <v>762.09</v>
      </c>
    </row>
    <row r="3194" spans="1:10" ht="14.4" thickTop="1" x14ac:dyDescent="0.25">
      <c r="A3194" s="179"/>
      <c r="B3194" s="179"/>
      <c r="C3194" s="179"/>
      <c r="D3194" s="179"/>
      <c r="E3194" s="179"/>
      <c r="F3194" s="179"/>
      <c r="G3194" s="179"/>
      <c r="H3194" s="179"/>
      <c r="I3194" s="179"/>
      <c r="J3194" s="179"/>
    </row>
    <row r="3195" spans="1:10" x14ac:dyDescent="0.25">
      <c r="A3195" s="168" t="s">
        <v>940</v>
      </c>
      <c r="B3195" s="170" t="s">
        <v>3</v>
      </c>
      <c r="C3195" s="168" t="s">
        <v>4</v>
      </c>
      <c r="D3195" s="168" t="s">
        <v>5</v>
      </c>
      <c r="E3195" s="161" t="s">
        <v>1291</v>
      </c>
      <c r="F3195" s="161"/>
      <c r="G3195" s="169" t="s">
        <v>6</v>
      </c>
      <c r="H3195" s="170" t="s">
        <v>7</v>
      </c>
      <c r="I3195" s="170" t="s">
        <v>8</v>
      </c>
      <c r="J3195" s="170" t="s">
        <v>10</v>
      </c>
    </row>
    <row r="3196" spans="1:10" x14ac:dyDescent="0.25">
      <c r="A3196" s="174" t="s">
        <v>1292</v>
      </c>
      <c r="B3196" s="176" t="s">
        <v>941</v>
      </c>
      <c r="C3196" s="174" t="s">
        <v>20</v>
      </c>
      <c r="D3196" s="174" t="s">
        <v>942</v>
      </c>
      <c r="E3196" s="162" t="s">
        <v>1293</v>
      </c>
      <c r="F3196" s="162"/>
      <c r="G3196" s="175" t="s">
        <v>38</v>
      </c>
      <c r="H3196" s="178">
        <v>1</v>
      </c>
      <c r="I3196" s="177">
        <v>16.05</v>
      </c>
      <c r="J3196" s="177">
        <v>16.05</v>
      </c>
    </row>
    <row r="3197" spans="1:10" ht="26.4" x14ac:dyDescent="0.25">
      <c r="A3197" s="180" t="s">
        <v>1294</v>
      </c>
      <c r="B3197" s="182" t="s">
        <v>1295</v>
      </c>
      <c r="C3197" s="180" t="s">
        <v>36</v>
      </c>
      <c r="D3197" s="180" t="s">
        <v>1296</v>
      </c>
      <c r="E3197" s="163" t="s">
        <v>1297</v>
      </c>
      <c r="F3197" s="163"/>
      <c r="G3197" s="181" t="s">
        <v>1298</v>
      </c>
      <c r="H3197" s="184">
        <v>0.20399999999999999</v>
      </c>
      <c r="I3197" s="183">
        <v>25.7</v>
      </c>
      <c r="J3197" s="183">
        <v>5.24</v>
      </c>
    </row>
    <row r="3198" spans="1:10" ht="26.4" x14ac:dyDescent="0.25">
      <c r="A3198" s="180" t="s">
        <v>1294</v>
      </c>
      <c r="B3198" s="182" t="s">
        <v>1299</v>
      </c>
      <c r="C3198" s="180" t="s">
        <v>36</v>
      </c>
      <c r="D3198" s="180" t="s">
        <v>1300</v>
      </c>
      <c r="E3198" s="163" t="s">
        <v>1297</v>
      </c>
      <c r="F3198" s="163"/>
      <c r="G3198" s="181" t="s">
        <v>1298</v>
      </c>
      <c r="H3198" s="184">
        <v>0.20399999999999999</v>
      </c>
      <c r="I3198" s="183">
        <v>30.42</v>
      </c>
      <c r="J3198" s="183">
        <v>6.2</v>
      </c>
    </row>
    <row r="3199" spans="1:10" x14ac:dyDescent="0.25">
      <c r="A3199" s="185" t="s">
        <v>1303</v>
      </c>
      <c r="B3199" s="187" t="s">
        <v>2504</v>
      </c>
      <c r="C3199" s="185" t="s">
        <v>1590</v>
      </c>
      <c r="D3199" s="185" t="s">
        <v>2505</v>
      </c>
      <c r="E3199" s="164" t="s">
        <v>1307</v>
      </c>
      <c r="F3199" s="164"/>
      <c r="G3199" s="186" t="s">
        <v>38</v>
      </c>
      <c r="H3199" s="189">
        <v>1</v>
      </c>
      <c r="I3199" s="188">
        <v>4.6100000000000003</v>
      </c>
      <c r="J3199" s="188">
        <v>4.6100000000000003</v>
      </c>
    </row>
    <row r="3200" spans="1:10" x14ac:dyDescent="0.25">
      <c r="A3200" s="196"/>
      <c r="B3200" s="196"/>
      <c r="C3200" s="196"/>
      <c r="D3200" s="196"/>
      <c r="E3200" s="196" t="s">
        <v>1309</v>
      </c>
      <c r="F3200" s="197">
        <v>4</v>
      </c>
      <c r="G3200" s="196" t="s">
        <v>1310</v>
      </c>
      <c r="H3200" s="197">
        <v>4.5599999999999996</v>
      </c>
      <c r="I3200" s="196" t="s">
        <v>1311</v>
      </c>
      <c r="J3200" s="197">
        <v>8.56</v>
      </c>
    </row>
    <row r="3201" spans="1:10" x14ac:dyDescent="0.25">
      <c r="A3201" s="196"/>
      <c r="B3201" s="196"/>
      <c r="C3201" s="196"/>
      <c r="D3201" s="196"/>
      <c r="E3201" s="196" t="s">
        <v>1312</v>
      </c>
      <c r="F3201" s="197">
        <v>3.29</v>
      </c>
      <c r="G3201" s="196"/>
      <c r="H3201" s="165" t="s">
        <v>1313</v>
      </c>
      <c r="I3201" s="165"/>
      <c r="J3201" s="197">
        <v>19.34</v>
      </c>
    </row>
    <row r="3202" spans="1:10" ht="14.4" thickBot="1" x14ac:dyDescent="0.3">
      <c r="A3202" s="191"/>
      <c r="B3202" s="191"/>
      <c r="C3202" s="191"/>
      <c r="D3202" s="191"/>
      <c r="E3202" s="191"/>
      <c r="F3202" s="191"/>
      <c r="G3202" s="191" t="s">
        <v>1314</v>
      </c>
      <c r="H3202" s="193" t="s">
        <v>2276</v>
      </c>
      <c r="I3202" s="191" t="s">
        <v>1316</v>
      </c>
      <c r="J3202" s="192">
        <v>734.92</v>
      </c>
    </row>
    <row r="3203" spans="1:10" ht="14.4" thickTop="1" x14ac:dyDescent="0.25">
      <c r="A3203" s="179"/>
      <c r="B3203" s="179"/>
      <c r="C3203" s="179"/>
      <c r="D3203" s="179"/>
      <c r="E3203" s="179"/>
      <c r="F3203" s="179"/>
      <c r="G3203" s="179"/>
      <c r="H3203" s="179"/>
      <c r="I3203" s="179"/>
      <c r="J3203" s="179"/>
    </row>
    <row r="3204" spans="1:10" x14ac:dyDescent="0.25">
      <c r="A3204" s="168" t="s">
        <v>943</v>
      </c>
      <c r="B3204" s="170" t="s">
        <v>3</v>
      </c>
      <c r="C3204" s="168" t="s">
        <v>4</v>
      </c>
      <c r="D3204" s="168" t="s">
        <v>5</v>
      </c>
      <c r="E3204" s="161" t="s">
        <v>1291</v>
      </c>
      <c r="F3204" s="161"/>
      <c r="G3204" s="169" t="s">
        <v>6</v>
      </c>
      <c r="H3204" s="170" t="s">
        <v>7</v>
      </c>
      <c r="I3204" s="170" t="s">
        <v>8</v>
      </c>
      <c r="J3204" s="170" t="s">
        <v>10</v>
      </c>
    </row>
    <row r="3205" spans="1:10" x14ac:dyDescent="0.25">
      <c r="A3205" s="174" t="s">
        <v>1292</v>
      </c>
      <c r="B3205" s="176" t="s">
        <v>944</v>
      </c>
      <c r="C3205" s="174" t="s">
        <v>20</v>
      </c>
      <c r="D3205" s="174" t="s">
        <v>945</v>
      </c>
      <c r="E3205" s="162" t="s">
        <v>1293</v>
      </c>
      <c r="F3205" s="162"/>
      <c r="G3205" s="175" t="s">
        <v>38</v>
      </c>
      <c r="H3205" s="178">
        <v>1</v>
      </c>
      <c r="I3205" s="177">
        <v>10.64</v>
      </c>
      <c r="J3205" s="177">
        <v>10.64</v>
      </c>
    </row>
    <row r="3206" spans="1:10" ht="26.4" x14ac:dyDescent="0.25">
      <c r="A3206" s="180" t="s">
        <v>1294</v>
      </c>
      <c r="B3206" s="182" t="s">
        <v>1295</v>
      </c>
      <c r="C3206" s="180" t="s">
        <v>36</v>
      </c>
      <c r="D3206" s="180" t="s">
        <v>1296</v>
      </c>
      <c r="E3206" s="163" t="s">
        <v>1297</v>
      </c>
      <c r="F3206" s="163"/>
      <c r="G3206" s="181" t="s">
        <v>1298</v>
      </c>
      <c r="H3206" s="184">
        <v>4.9000000000000002E-2</v>
      </c>
      <c r="I3206" s="183">
        <v>25.7</v>
      </c>
      <c r="J3206" s="183">
        <v>1.25</v>
      </c>
    </row>
    <row r="3207" spans="1:10" ht="26.4" x14ac:dyDescent="0.25">
      <c r="A3207" s="180" t="s">
        <v>1294</v>
      </c>
      <c r="B3207" s="182" t="s">
        <v>1299</v>
      </c>
      <c r="C3207" s="180" t="s">
        <v>36</v>
      </c>
      <c r="D3207" s="180" t="s">
        <v>1300</v>
      </c>
      <c r="E3207" s="163" t="s">
        <v>1297</v>
      </c>
      <c r="F3207" s="163"/>
      <c r="G3207" s="181" t="s">
        <v>1298</v>
      </c>
      <c r="H3207" s="184">
        <v>4.9000000000000002E-2</v>
      </c>
      <c r="I3207" s="183">
        <v>30.42</v>
      </c>
      <c r="J3207" s="183">
        <v>1.49</v>
      </c>
    </row>
    <row r="3208" spans="1:10" x14ac:dyDescent="0.25">
      <c r="A3208" s="185" t="s">
        <v>1303</v>
      </c>
      <c r="B3208" s="187" t="s">
        <v>2506</v>
      </c>
      <c r="C3208" s="185" t="s">
        <v>1590</v>
      </c>
      <c r="D3208" s="185" t="s">
        <v>2507</v>
      </c>
      <c r="E3208" s="164" t="s">
        <v>1307</v>
      </c>
      <c r="F3208" s="164"/>
      <c r="G3208" s="186" t="s">
        <v>38</v>
      </c>
      <c r="H3208" s="189">
        <v>1</v>
      </c>
      <c r="I3208" s="188">
        <v>7.9</v>
      </c>
      <c r="J3208" s="188">
        <v>7.9</v>
      </c>
    </row>
    <row r="3209" spans="1:10" x14ac:dyDescent="0.25">
      <c r="A3209" s="196"/>
      <c r="B3209" s="196"/>
      <c r="C3209" s="196"/>
      <c r="D3209" s="196"/>
      <c r="E3209" s="196" t="s">
        <v>1309</v>
      </c>
      <c r="F3209" s="197">
        <v>0.95</v>
      </c>
      <c r="G3209" s="196" t="s">
        <v>1310</v>
      </c>
      <c r="H3209" s="197">
        <v>1.1000000000000001</v>
      </c>
      <c r="I3209" s="196" t="s">
        <v>1311</v>
      </c>
      <c r="J3209" s="197">
        <v>2.0499999999999998</v>
      </c>
    </row>
    <row r="3210" spans="1:10" x14ac:dyDescent="0.25">
      <c r="A3210" s="196"/>
      <c r="B3210" s="196"/>
      <c r="C3210" s="196"/>
      <c r="D3210" s="196"/>
      <c r="E3210" s="196" t="s">
        <v>1312</v>
      </c>
      <c r="F3210" s="197">
        <v>2.1800000000000002</v>
      </c>
      <c r="G3210" s="196"/>
      <c r="H3210" s="165" t="s">
        <v>1313</v>
      </c>
      <c r="I3210" s="165"/>
      <c r="J3210" s="197">
        <v>12.82</v>
      </c>
    </row>
    <row r="3211" spans="1:10" ht="14.4" thickBot="1" x14ac:dyDescent="0.3">
      <c r="A3211" s="191"/>
      <c r="B3211" s="191"/>
      <c r="C3211" s="191"/>
      <c r="D3211" s="191"/>
      <c r="E3211" s="191"/>
      <c r="F3211" s="191"/>
      <c r="G3211" s="191" t="s">
        <v>1314</v>
      </c>
      <c r="H3211" s="193" t="s">
        <v>2508</v>
      </c>
      <c r="I3211" s="191" t="s">
        <v>1316</v>
      </c>
      <c r="J3211" s="192">
        <v>2910.14</v>
      </c>
    </row>
    <row r="3212" spans="1:10" ht="14.4" thickTop="1" x14ac:dyDescent="0.25">
      <c r="A3212" s="179"/>
      <c r="B3212" s="179"/>
      <c r="C3212" s="179"/>
      <c r="D3212" s="179"/>
      <c r="E3212" s="179"/>
      <c r="F3212" s="179"/>
      <c r="G3212" s="179"/>
      <c r="H3212" s="179"/>
      <c r="I3212" s="179"/>
      <c r="J3212" s="179"/>
    </row>
    <row r="3213" spans="1:10" x14ac:dyDescent="0.25">
      <c r="A3213" s="168" t="s">
        <v>946</v>
      </c>
      <c r="B3213" s="170" t="s">
        <v>3</v>
      </c>
      <c r="C3213" s="168" t="s">
        <v>4</v>
      </c>
      <c r="D3213" s="168" t="s">
        <v>5</v>
      </c>
      <c r="E3213" s="161" t="s">
        <v>1291</v>
      </c>
      <c r="F3213" s="161"/>
      <c r="G3213" s="169" t="s">
        <v>6</v>
      </c>
      <c r="H3213" s="170" t="s">
        <v>7</v>
      </c>
      <c r="I3213" s="170" t="s">
        <v>8</v>
      </c>
      <c r="J3213" s="170" t="s">
        <v>10</v>
      </c>
    </row>
    <row r="3214" spans="1:10" x14ac:dyDescent="0.25">
      <c r="A3214" s="174" t="s">
        <v>1292</v>
      </c>
      <c r="B3214" s="176" t="s">
        <v>944</v>
      </c>
      <c r="C3214" s="174" t="s">
        <v>20</v>
      </c>
      <c r="D3214" s="174" t="s">
        <v>945</v>
      </c>
      <c r="E3214" s="162" t="s">
        <v>1293</v>
      </c>
      <c r="F3214" s="162"/>
      <c r="G3214" s="175" t="s">
        <v>38</v>
      </c>
      <c r="H3214" s="178">
        <v>1</v>
      </c>
      <c r="I3214" s="177">
        <v>10.64</v>
      </c>
      <c r="J3214" s="177">
        <v>10.64</v>
      </c>
    </row>
    <row r="3215" spans="1:10" ht="26.4" x14ac:dyDescent="0.25">
      <c r="A3215" s="180" t="s">
        <v>1294</v>
      </c>
      <c r="B3215" s="182" t="s">
        <v>1295</v>
      </c>
      <c r="C3215" s="180" t="s">
        <v>36</v>
      </c>
      <c r="D3215" s="180" t="s">
        <v>1296</v>
      </c>
      <c r="E3215" s="163" t="s">
        <v>1297</v>
      </c>
      <c r="F3215" s="163"/>
      <c r="G3215" s="181" t="s">
        <v>1298</v>
      </c>
      <c r="H3215" s="184">
        <v>4.9000000000000002E-2</v>
      </c>
      <c r="I3215" s="183">
        <v>25.7</v>
      </c>
      <c r="J3215" s="183">
        <v>1.25</v>
      </c>
    </row>
    <row r="3216" spans="1:10" ht="26.4" x14ac:dyDescent="0.25">
      <c r="A3216" s="180" t="s">
        <v>1294</v>
      </c>
      <c r="B3216" s="182" t="s">
        <v>1299</v>
      </c>
      <c r="C3216" s="180" t="s">
        <v>36</v>
      </c>
      <c r="D3216" s="180" t="s">
        <v>1300</v>
      </c>
      <c r="E3216" s="163" t="s">
        <v>1297</v>
      </c>
      <c r="F3216" s="163"/>
      <c r="G3216" s="181" t="s">
        <v>1298</v>
      </c>
      <c r="H3216" s="184">
        <v>4.9000000000000002E-2</v>
      </c>
      <c r="I3216" s="183">
        <v>30.42</v>
      </c>
      <c r="J3216" s="183">
        <v>1.49</v>
      </c>
    </row>
    <row r="3217" spans="1:10" x14ac:dyDescent="0.25">
      <c r="A3217" s="185" t="s">
        <v>1303</v>
      </c>
      <c r="B3217" s="187" t="s">
        <v>2506</v>
      </c>
      <c r="C3217" s="185" t="s">
        <v>1590</v>
      </c>
      <c r="D3217" s="185" t="s">
        <v>2507</v>
      </c>
      <c r="E3217" s="164" t="s">
        <v>1307</v>
      </c>
      <c r="F3217" s="164"/>
      <c r="G3217" s="186" t="s">
        <v>38</v>
      </c>
      <c r="H3217" s="189">
        <v>1</v>
      </c>
      <c r="I3217" s="188">
        <v>7.9</v>
      </c>
      <c r="J3217" s="188">
        <v>7.9</v>
      </c>
    </row>
    <row r="3218" spans="1:10" x14ac:dyDescent="0.25">
      <c r="A3218" s="196"/>
      <c r="B3218" s="196"/>
      <c r="C3218" s="196"/>
      <c r="D3218" s="196"/>
      <c r="E3218" s="196" t="s">
        <v>1309</v>
      </c>
      <c r="F3218" s="197">
        <v>0.95</v>
      </c>
      <c r="G3218" s="196" t="s">
        <v>1310</v>
      </c>
      <c r="H3218" s="197">
        <v>1.1000000000000001</v>
      </c>
      <c r="I3218" s="196" t="s">
        <v>1311</v>
      </c>
      <c r="J3218" s="197">
        <v>2.0499999999999998</v>
      </c>
    </row>
    <row r="3219" spans="1:10" x14ac:dyDescent="0.25">
      <c r="A3219" s="196"/>
      <c r="B3219" s="196"/>
      <c r="C3219" s="196"/>
      <c r="D3219" s="196"/>
      <c r="E3219" s="196" t="s">
        <v>1312</v>
      </c>
      <c r="F3219" s="197">
        <v>2.1800000000000002</v>
      </c>
      <c r="G3219" s="196"/>
      <c r="H3219" s="165" t="s">
        <v>1313</v>
      </c>
      <c r="I3219" s="165"/>
      <c r="J3219" s="197">
        <v>12.82</v>
      </c>
    </row>
    <row r="3220" spans="1:10" ht="14.4" thickBot="1" x14ac:dyDescent="0.3">
      <c r="A3220" s="191"/>
      <c r="B3220" s="191"/>
      <c r="C3220" s="191"/>
      <c r="D3220" s="191"/>
      <c r="E3220" s="191"/>
      <c r="F3220" s="191"/>
      <c r="G3220" s="191" t="s">
        <v>1314</v>
      </c>
      <c r="H3220" s="193" t="s">
        <v>2508</v>
      </c>
      <c r="I3220" s="191" t="s">
        <v>1316</v>
      </c>
      <c r="J3220" s="192">
        <v>2910.14</v>
      </c>
    </row>
    <row r="3221" spans="1:10" ht="14.4" thickTop="1" x14ac:dyDescent="0.25">
      <c r="A3221" s="179"/>
      <c r="B3221" s="179"/>
      <c r="C3221" s="179"/>
      <c r="D3221" s="179"/>
      <c r="E3221" s="179"/>
      <c r="F3221" s="179"/>
      <c r="G3221" s="179"/>
      <c r="H3221" s="179"/>
      <c r="I3221" s="179"/>
      <c r="J3221" s="179"/>
    </row>
    <row r="3222" spans="1:10" x14ac:dyDescent="0.25">
      <c r="A3222" s="168" t="s">
        <v>947</v>
      </c>
      <c r="B3222" s="170" t="s">
        <v>3</v>
      </c>
      <c r="C3222" s="168" t="s">
        <v>4</v>
      </c>
      <c r="D3222" s="168" t="s">
        <v>5</v>
      </c>
      <c r="E3222" s="161" t="s">
        <v>1291</v>
      </c>
      <c r="F3222" s="161"/>
      <c r="G3222" s="169" t="s">
        <v>6</v>
      </c>
      <c r="H3222" s="170" t="s">
        <v>7</v>
      </c>
      <c r="I3222" s="170" t="s">
        <v>8</v>
      </c>
      <c r="J3222" s="170" t="s">
        <v>10</v>
      </c>
    </row>
    <row r="3223" spans="1:10" ht="26.4" x14ac:dyDescent="0.25">
      <c r="A3223" s="174" t="s">
        <v>1292</v>
      </c>
      <c r="B3223" s="176" t="s">
        <v>948</v>
      </c>
      <c r="C3223" s="174" t="s">
        <v>36</v>
      </c>
      <c r="D3223" s="174" t="s">
        <v>949</v>
      </c>
      <c r="E3223" s="162" t="s">
        <v>1387</v>
      </c>
      <c r="F3223" s="162"/>
      <c r="G3223" s="175" t="s">
        <v>38</v>
      </c>
      <c r="H3223" s="178">
        <v>1</v>
      </c>
      <c r="I3223" s="177">
        <v>35.729999999999997</v>
      </c>
      <c r="J3223" s="177">
        <v>35.729999999999997</v>
      </c>
    </row>
    <row r="3224" spans="1:10" ht="26.4" x14ac:dyDescent="0.25">
      <c r="A3224" s="180" t="s">
        <v>1294</v>
      </c>
      <c r="B3224" s="182" t="s">
        <v>969</v>
      </c>
      <c r="C3224" s="180" t="s">
        <v>36</v>
      </c>
      <c r="D3224" s="180" t="s">
        <v>970</v>
      </c>
      <c r="E3224" s="163" t="s">
        <v>1387</v>
      </c>
      <c r="F3224" s="163"/>
      <c r="G3224" s="181" t="s">
        <v>38</v>
      </c>
      <c r="H3224" s="184">
        <v>1</v>
      </c>
      <c r="I3224" s="183">
        <v>24.67</v>
      </c>
      <c r="J3224" s="183">
        <v>24.67</v>
      </c>
    </row>
    <row r="3225" spans="1:10" ht="39.6" x14ac:dyDescent="0.25">
      <c r="A3225" s="180" t="s">
        <v>1294</v>
      </c>
      <c r="B3225" s="182" t="s">
        <v>2492</v>
      </c>
      <c r="C3225" s="180" t="s">
        <v>36</v>
      </c>
      <c r="D3225" s="180" t="s">
        <v>2493</v>
      </c>
      <c r="E3225" s="163" t="s">
        <v>1387</v>
      </c>
      <c r="F3225" s="163"/>
      <c r="G3225" s="181" t="s">
        <v>38</v>
      </c>
      <c r="H3225" s="184">
        <v>1</v>
      </c>
      <c r="I3225" s="183">
        <v>11.06</v>
      </c>
      <c r="J3225" s="183">
        <v>11.06</v>
      </c>
    </row>
    <row r="3226" spans="1:10" x14ac:dyDescent="0.25">
      <c r="A3226" s="196"/>
      <c r="B3226" s="196"/>
      <c r="C3226" s="196"/>
      <c r="D3226" s="196"/>
      <c r="E3226" s="196" t="s">
        <v>1309</v>
      </c>
      <c r="F3226" s="197">
        <v>8.73</v>
      </c>
      <c r="G3226" s="196" t="s">
        <v>1310</v>
      </c>
      <c r="H3226" s="197">
        <v>9.9499999999999993</v>
      </c>
      <c r="I3226" s="196" t="s">
        <v>1311</v>
      </c>
      <c r="J3226" s="197">
        <v>18.68</v>
      </c>
    </row>
    <row r="3227" spans="1:10" x14ac:dyDescent="0.25">
      <c r="A3227" s="196"/>
      <c r="B3227" s="196"/>
      <c r="C3227" s="196"/>
      <c r="D3227" s="196"/>
      <c r="E3227" s="196" t="s">
        <v>1312</v>
      </c>
      <c r="F3227" s="197">
        <v>7.32</v>
      </c>
      <c r="G3227" s="196"/>
      <c r="H3227" s="165" t="s">
        <v>1313</v>
      </c>
      <c r="I3227" s="165"/>
      <c r="J3227" s="197">
        <v>43.05</v>
      </c>
    </row>
    <row r="3228" spans="1:10" ht="14.4" thickBot="1" x14ac:dyDescent="0.3">
      <c r="A3228" s="191"/>
      <c r="B3228" s="191"/>
      <c r="C3228" s="191"/>
      <c r="D3228" s="191"/>
      <c r="E3228" s="191"/>
      <c r="F3228" s="191"/>
      <c r="G3228" s="191" t="s">
        <v>1314</v>
      </c>
      <c r="H3228" s="193" t="s">
        <v>2161</v>
      </c>
      <c r="I3228" s="191" t="s">
        <v>1316</v>
      </c>
      <c r="J3228" s="192">
        <v>1678.95</v>
      </c>
    </row>
    <row r="3229" spans="1:10" ht="14.4" thickTop="1" x14ac:dyDescent="0.25">
      <c r="A3229" s="179"/>
      <c r="B3229" s="179"/>
      <c r="C3229" s="179"/>
      <c r="D3229" s="179"/>
      <c r="E3229" s="179"/>
      <c r="F3229" s="179"/>
      <c r="G3229" s="179"/>
      <c r="H3229" s="179"/>
      <c r="I3229" s="179"/>
      <c r="J3229" s="179"/>
    </row>
    <row r="3230" spans="1:10" x14ac:dyDescent="0.25">
      <c r="A3230" s="168" t="s">
        <v>950</v>
      </c>
      <c r="B3230" s="170" t="s">
        <v>3</v>
      </c>
      <c r="C3230" s="168" t="s">
        <v>4</v>
      </c>
      <c r="D3230" s="168" t="s">
        <v>5</v>
      </c>
      <c r="E3230" s="161" t="s">
        <v>1291</v>
      </c>
      <c r="F3230" s="161"/>
      <c r="G3230" s="169" t="s">
        <v>6</v>
      </c>
      <c r="H3230" s="170" t="s">
        <v>7</v>
      </c>
      <c r="I3230" s="170" t="s">
        <v>8</v>
      </c>
      <c r="J3230" s="170" t="s">
        <v>10</v>
      </c>
    </row>
    <row r="3231" spans="1:10" x14ac:dyDescent="0.25">
      <c r="A3231" s="174" t="s">
        <v>1292</v>
      </c>
      <c r="B3231" s="176" t="s">
        <v>951</v>
      </c>
      <c r="C3231" s="174" t="s">
        <v>20</v>
      </c>
      <c r="D3231" s="174" t="s">
        <v>952</v>
      </c>
      <c r="E3231" s="162" t="s">
        <v>1293</v>
      </c>
      <c r="F3231" s="162"/>
      <c r="G3231" s="175" t="s">
        <v>38</v>
      </c>
      <c r="H3231" s="178">
        <v>1</v>
      </c>
      <c r="I3231" s="177">
        <v>18.93</v>
      </c>
      <c r="J3231" s="177">
        <v>18.93</v>
      </c>
    </row>
    <row r="3232" spans="1:10" ht="26.4" x14ac:dyDescent="0.25">
      <c r="A3232" s="180" t="s">
        <v>1294</v>
      </c>
      <c r="B3232" s="182" t="s">
        <v>1295</v>
      </c>
      <c r="C3232" s="180" t="s">
        <v>36</v>
      </c>
      <c r="D3232" s="180" t="s">
        <v>1296</v>
      </c>
      <c r="E3232" s="163" t="s">
        <v>1297</v>
      </c>
      <c r="F3232" s="163"/>
      <c r="G3232" s="181" t="s">
        <v>1298</v>
      </c>
      <c r="H3232" s="184">
        <v>0.21099999999999999</v>
      </c>
      <c r="I3232" s="183">
        <v>25.7</v>
      </c>
      <c r="J3232" s="183">
        <v>5.42</v>
      </c>
    </row>
    <row r="3233" spans="1:10" ht="26.4" x14ac:dyDescent="0.25">
      <c r="A3233" s="180" t="s">
        <v>1294</v>
      </c>
      <c r="B3233" s="182" t="s">
        <v>1299</v>
      </c>
      <c r="C3233" s="180" t="s">
        <v>36</v>
      </c>
      <c r="D3233" s="180" t="s">
        <v>1300</v>
      </c>
      <c r="E3233" s="163" t="s">
        <v>1297</v>
      </c>
      <c r="F3233" s="163"/>
      <c r="G3233" s="181" t="s">
        <v>1298</v>
      </c>
      <c r="H3233" s="184">
        <v>0.21099999999999999</v>
      </c>
      <c r="I3233" s="183">
        <v>30.42</v>
      </c>
      <c r="J3233" s="183">
        <v>6.41</v>
      </c>
    </row>
    <row r="3234" spans="1:10" x14ac:dyDescent="0.25">
      <c r="A3234" s="185" t="s">
        <v>1303</v>
      </c>
      <c r="B3234" s="187" t="s">
        <v>2509</v>
      </c>
      <c r="C3234" s="185" t="s">
        <v>1590</v>
      </c>
      <c r="D3234" s="185" t="s">
        <v>2510</v>
      </c>
      <c r="E3234" s="164" t="s">
        <v>1307</v>
      </c>
      <c r="F3234" s="164"/>
      <c r="G3234" s="186" t="s">
        <v>38</v>
      </c>
      <c r="H3234" s="189">
        <v>1</v>
      </c>
      <c r="I3234" s="188">
        <v>7.1</v>
      </c>
      <c r="J3234" s="188">
        <v>7.1</v>
      </c>
    </row>
    <row r="3235" spans="1:10" x14ac:dyDescent="0.25">
      <c r="A3235" s="196"/>
      <c r="B3235" s="196"/>
      <c r="C3235" s="196"/>
      <c r="D3235" s="196"/>
      <c r="E3235" s="196" t="s">
        <v>1309</v>
      </c>
      <c r="F3235" s="197">
        <v>4.1399999999999997</v>
      </c>
      <c r="G3235" s="196" t="s">
        <v>1310</v>
      </c>
      <c r="H3235" s="197">
        <v>4.72</v>
      </c>
      <c r="I3235" s="196" t="s">
        <v>1311</v>
      </c>
      <c r="J3235" s="197">
        <v>8.86</v>
      </c>
    </row>
    <row r="3236" spans="1:10" x14ac:dyDescent="0.25">
      <c r="A3236" s="196"/>
      <c r="B3236" s="196"/>
      <c r="C3236" s="196"/>
      <c r="D3236" s="196"/>
      <c r="E3236" s="196" t="s">
        <v>1312</v>
      </c>
      <c r="F3236" s="197">
        <v>3.88</v>
      </c>
      <c r="G3236" s="196"/>
      <c r="H3236" s="165" t="s">
        <v>1313</v>
      </c>
      <c r="I3236" s="165"/>
      <c r="J3236" s="197">
        <v>22.81</v>
      </c>
    </row>
    <row r="3237" spans="1:10" ht="14.4" thickBot="1" x14ac:dyDescent="0.3">
      <c r="A3237" s="191"/>
      <c r="B3237" s="191"/>
      <c r="C3237" s="191"/>
      <c r="D3237" s="191"/>
      <c r="E3237" s="191"/>
      <c r="F3237" s="191"/>
      <c r="G3237" s="191" t="s">
        <v>1314</v>
      </c>
      <c r="H3237" s="193" t="s">
        <v>2088</v>
      </c>
      <c r="I3237" s="191" t="s">
        <v>1316</v>
      </c>
      <c r="J3237" s="192">
        <v>479.01</v>
      </c>
    </row>
    <row r="3238" spans="1:10" ht="14.4" thickTop="1" x14ac:dyDescent="0.25">
      <c r="A3238" s="179"/>
      <c r="B3238" s="179"/>
      <c r="C3238" s="179"/>
      <c r="D3238" s="179"/>
      <c r="E3238" s="179"/>
      <c r="F3238" s="179"/>
      <c r="G3238" s="179"/>
      <c r="H3238" s="179"/>
      <c r="I3238" s="179"/>
      <c r="J3238" s="179"/>
    </row>
    <row r="3239" spans="1:10" x14ac:dyDescent="0.25">
      <c r="A3239" s="168" t="s">
        <v>953</v>
      </c>
      <c r="B3239" s="170" t="s">
        <v>3</v>
      </c>
      <c r="C3239" s="168" t="s">
        <v>4</v>
      </c>
      <c r="D3239" s="168" t="s">
        <v>5</v>
      </c>
      <c r="E3239" s="161" t="s">
        <v>1291</v>
      </c>
      <c r="F3239" s="161"/>
      <c r="G3239" s="169" t="s">
        <v>6</v>
      </c>
      <c r="H3239" s="170" t="s">
        <v>7</v>
      </c>
      <c r="I3239" s="170" t="s">
        <v>8</v>
      </c>
      <c r="J3239" s="170" t="s">
        <v>10</v>
      </c>
    </row>
    <row r="3240" spans="1:10" ht="39.6" x14ac:dyDescent="0.25">
      <c r="A3240" s="174" t="s">
        <v>1292</v>
      </c>
      <c r="B3240" s="176" t="s">
        <v>954</v>
      </c>
      <c r="C3240" s="174" t="s">
        <v>36</v>
      </c>
      <c r="D3240" s="174" t="s">
        <v>955</v>
      </c>
      <c r="E3240" s="162" t="s">
        <v>1387</v>
      </c>
      <c r="F3240" s="162"/>
      <c r="G3240" s="175" t="s">
        <v>38</v>
      </c>
      <c r="H3240" s="178">
        <v>1</v>
      </c>
      <c r="I3240" s="177">
        <v>40.21</v>
      </c>
      <c r="J3240" s="177">
        <v>40.21</v>
      </c>
    </row>
    <row r="3241" spans="1:10" ht="26.4" x14ac:dyDescent="0.25">
      <c r="A3241" s="180" t="s">
        <v>1294</v>
      </c>
      <c r="B3241" s="182" t="s">
        <v>1295</v>
      </c>
      <c r="C3241" s="180" t="s">
        <v>36</v>
      </c>
      <c r="D3241" s="180" t="s">
        <v>1296</v>
      </c>
      <c r="E3241" s="163" t="s">
        <v>1297</v>
      </c>
      <c r="F3241" s="163"/>
      <c r="G3241" s="181" t="s">
        <v>1298</v>
      </c>
      <c r="H3241" s="184">
        <v>0.48599999999999999</v>
      </c>
      <c r="I3241" s="183">
        <v>25.7</v>
      </c>
      <c r="J3241" s="183">
        <v>12.49</v>
      </c>
    </row>
    <row r="3242" spans="1:10" ht="26.4" x14ac:dyDescent="0.25">
      <c r="A3242" s="180" t="s">
        <v>1294</v>
      </c>
      <c r="B3242" s="182" t="s">
        <v>1299</v>
      </c>
      <c r="C3242" s="180" t="s">
        <v>36</v>
      </c>
      <c r="D3242" s="180" t="s">
        <v>1300</v>
      </c>
      <c r="E3242" s="163" t="s">
        <v>1297</v>
      </c>
      <c r="F3242" s="163"/>
      <c r="G3242" s="181" t="s">
        <v>1298</v>
      </c>
      <c r="H3242" s="184">
        <v>0.48599999999999999</v>
      </c>
      <c r="I3242" s="183">
        <v>30.42</v>
      </c>
      <c r="J3242" s="183">
        <v>14.78</v>
      </c>
    </row>
    <row r="3243" spans="1:10" x14ac:dyDescent="0.25">
      <c r="A3243" s="185" t="s">
        <v>1303</v>
      </c>
      <c r="B3243" s="187" t="s">
        <v>2511</v>
      </c>
      <c r="C3243" s="185" t="s">
        <v>36</v>
      </c>
      <c r="D3243" s="185" t="s">
        <v>2512</v>
      </c>
      <c r="E3243" s="164" t="s">
        <v>1307</v>
      </c>
      <c r="F3243" s="164"/>
      <c r="G3243" s="186" t="s">
        <v>38</v>
      </c>
      <c r="H3243" s="189">
        <v>1</v>
      </c>
      <c r="I3243" s="188">
        <v>6.05</v>
      </c>
      <c r="J3243" s="188">
        <v>6.05</v>
      </c>
    </row>
    <row r="3244" spans="1:10" x14ac:dyDescent="0.25">
      <c r="A3244" s="185" t="s">
        <v>1303</v>
      </c>
      <c r="B3244" s="187" t="s">
        <v>2513</v>
      </c>
      <c r="C3244" s="185" t="s">
        <v>36</v>
      </c>
      <c r="D3244" s="185" t="s">
        <v>2514</v>
      </c>
      <c r="E3244" s="164" t="s">
        <v>1307</v>
      </c>
      <c r="F3244" s="164"/>
      <c r="G3244" s="186" t="s">
        <v>38</v>
      </c>
      <c r="H3244" s="189">
        <v>1</v>
      </c>
      <c r="I3244" s="188">
        <v>6.89</v>
      </c>
      <c r="J3244" s="188">
        <v>6.89</v>
      </c>
    </row>
    <row r="3245" spans="1:10" x14ac:dyDescent="0.25">
      <c r="A3245" s="196"/>
      <c r="B3245" s="196"/>
      <c r="C3245" s="196"/>
      <c r="D3245" s="196"/>
      <c r="E3245" s="196" t="s">
        <v>1309</v>
      </c>
      <c r="F3245" s="197">
        <v>9.5399999999999991</v>
      </c>
      <c r="G3245" s="196" t="s">
        <v>1310</v>
      </c>
      <c r="H3245" s="197">
        <v>10.87</v>
      </c>
      <c r="I3245" s="196" t="s">
        <v>1311</v>
      </c>
      <c r="J3245" s="197">
        <v>20.41</v>
      </c>
    </row>
    <row r="3246" spans="1:10" x14ac:dyDescent="0.25">
      <c r="A3246" s="196"/>
      <c r="B3246" s="196"/>
      <c r="C3246" s="196"/>
      <c r="D3246" s="196"/>
      <c r="E3246" s="196" t="s">
        <v>1312</v>
      </c>
      <c r="F3246" s="197">
        <v>8.24</v>
      </c>
      <c r="G3246" s="196"/>
      <c r="H3246" s="165" t="s">
        <v>1313</v>
      </c>
      <c r="I3246" s="165"/>
      <c r="J3246" s="197">
        <v>48.45</v>
      </c>
    </row>
    <row r="3247" spans="1:10" ht="14.4" thickBot="1" x14ac:dyDescent="0.3">
      <c r="A3247" s="191"/>
      <c r="B3247" s="191"/>
      <c r="C3247" s="191"/>
      <c r="D3247" s="191"/>
      <c r="E3247" s="191"/>
      <c r="F3247" s="191"/>
      <c r="G3247" s="191" t="s">
        <v>1314</v>
      </c>
      <c r="H3247" s="193" t="s">
        <v>2007</v>
      </c>
      <c r="I3247" s="191" t="s">
        <v>1316</v>
      </c>
      <c r="J3247" s="192">
        <v>726.75</v>
      </c>
    </row>
    <row r="3248" spans="1:10" ht="14.4" thickTop="1" x14ac:dyDescent="0.25">
      <c r="A3248" s="179"/>
      <c r="B3248" s="179"/>
      <c r="C3248" s="179"/>
      <c r="D3248" s="179"/>
      <c r="E3248" s="179"/>
      <c r="F3248" s="179"/>
      <c r="G3248" s="179"/>
      <c r="H3248" s="179"/>
      <c r="I3248" s="179"/>
      <c r="J3248" s="179"/>
    </row>
    <row r="3249" spans="1:10" x14ac:dyDescent="0.25">
      <c r="A3249" s="168" t="s">
        <v>956</v>
      </c>
      <c r="B3249" s="170" t="s">
        <v>3</v>
      </c>
      <c r="C3249" s="168" t="s">
        <v>4</v>
      </c>
      <c r="D3249" s="168" t="s">
        <v>5</v>
      </c>
      <c r="E3249" s="161" t="s">
        <v>1291</v>
      </c>
      <c r="F3249" s="161"/>
      <c r="G3249" s="169" t="s">
        <v>6</v>
      </c>
      <c r="H3249" s="170" t="s">
        <v>7</v>
      </c>
      <c r="I3249" s="170" t="s">
        <v>8</v>
      </c>
      <c r="J3249" s="170" t="s">
        <v>10</v>
      </c>
    </row>
    <row r="3250" spans="1:10" ht="39.6" x14ac:dyDescent="0.25">
      <c r="A3250" s="174" t="s">
        <v>1292</v>
      </c>
      <c r="B3250" s="176" t="s">
        <v>957</v>
      </c>
      <c r="C3250" s="174" t="s">
        <v>36</v>
      </c>
      <c r="D3250" s="174" t="s">
        <v>958</v>
      </c>
      <c r="E3250" s="162" t="s">
        <v>1387</v>
      </c>
      <c r="F3250" s="162"/>
      <c r="G3250" s="175" t="s">
        <v>38</v>
      </c>
      <c r="H3250" s="178">
        <v>1</v>
      </c>
      <c r="I3250" s="177">
        <v>79.44</v>
      </c>
      <c r="J3250" s="177">
        <v>79.44</v>
      </c>
    </row>
    <row r="3251" spans="1:10" ht="26.4" x14ac:dyDescent="0.25">
      <c r="A3251" s="180" t="s">
        <v>1294</v>
      </c>
      <c r="B3251" s="182" t="s">
        <v>1299</v>
      </c>
      <c r="C3251" s="180" t="s">
        <v>36</v>
      </c>
      <c r="D3251" s="180" t="s">
        <v>1300</v>
      </c>
      <c r="E3251" s="163" t="s">
        <v>1297</v>
      </c>
      <c r="F3251" s="163"/>
      <c r="G3251" s="181" t="s">
        <v>1298</v>
      </c>
      <c r="H3251" s="184">
        <v>0.91900000000000004</v>
      </c>
      <c r="I3251" s="183">
        <v>30.42</v>
      </c>
      <c r="J3251" s="183">
        <v>27.95</v>
      </c>
    </row>
    <row r="3252" spans="1:10" ht="26.4" x14ac:dyDescent="0.25">
      <c r="A3252" s="180" t="s">
        <v>1294</v>
      </c>
      <c r="B3252" s="182" t="s">
        <v>1295</v>
      </c>
      <c r="C3252" s="180" t="s">
        <v>36</v>
      </c>
      <c r="D3252" s="180" t="s">
        <v>1296</v>
      </c>
      <c r="E3252" s="163" t="s">
        <v>1297</v>
      </c>
      <c r="F3252" s="163"/>
      <c r="G3252" s="181" t="s">
        <v>1298</v>
      </c>
      <c r="H3252" s="184">
        <v>0.91900000000000004</v>
      </c>
      <c r="I3252" s="183">
        <v>25.7</v>
      </c>
      <c r="J3252" s="183">
        <v>23.61</v>
      </c>
    </row>
    <row r="3253" spans="1:10" x14ac:dyDescent="0.25">
      <c r="A3253" s="185" t="s">
        <v>1303</v>
      </c>
      <c r="B3253" s="187" t="s">
        <v>2511</v>
      </c>
      <c r="C3253" s="185" t="s">
        <v>36</v>
      </c>
      <c r="D3253" s="185" t="s">
        <v>2512</v>
      </c>
      <c r="E3253" s="164" t="s">
        <v>1307</v>
      </c>
      <c r="F3253" s="164"/>
      <c r="G3253" s="186" t="s">
        <v>38</v>
      </c>
      <c r="H3253" s="189">
        <v>2</v>
      </c>
      <c r="I3253" s="188">
        <v>6.05</v>
      </c>
      <c r="J3253" s="188">
        <v>12.1</v>
      </c>
    </row>
    <row r="3254" spans="1:10" x14ac:dyDescent="0.25">
      <c r="A3254" s="185" t="s">
        <v>1303</v>
      </c>
      <c r="B3254" s="187" t="s">
        <v>2515</v>
      </c>
      <c r="C3254" s="185" t="s">
        <v>36</v>
      </c>
      <c r="D3254" s="185" t="s">
        <v>2516</v>
      </c>
      <c r="E3254" s="164" t="s">
        <v>1307</v>
      </c>
      <c r="F3254" s="164"/>
      <c r="G3254" s="186" t="s">
        <v>38</v>
      </c>
      <c r="H3254" s="189">
        <v>2</v>
      </c>
      <c r="I3254" s="188">
        <v>7.89</v>
      </c>
      <c r="J3254" s="188">
        <v>15.78</v>
      </c>
    </row>
    <row r="3255" spans="1:10" x14ac:dyDescent="0.25">
      <c r="A3255" s="196"/>
      <c r="B3255" s="196"/>
      <c r="C3255" s="196"/>
      <c r="D3255" s="196"/>
      <c r="E3255" s="196" t="s">
        <v>1309</v>
      </c>
      <c r="F3255" s="197">
        <v>18.05</v>
      </c>
      <c r="G3255" s="196" t="s">
        <v>1310</v>
      </c>
      <c r="H3255" s="197">
        <v>20.55</v>
      </c>
      <c r="I3255" s="196" t="s">
        <v>1311</v>
      </c>
      <c r="J3255" s="197">
        <v>38.6</v>
      </c>
    </row>
    <row r="3256" spans="1:10" x14ac:dyDescent="0.25">
      <c r="A3256" s="196"/>
      <c r="B3256" s="196"/>
      <c r="C3256" s="196"/>
      <c r="D3256" s="196"/>
      <c r="E3256" s="196" t="s">
        <v>1312</v>
      </c>
      <c r="F3256" s="197">
        <v>16.28</v>
      </c>
      <c r="G3256" s="196"/>
      <c r="H3256" s="165" t="s">
        <v>1313</v>
      </c>
      <c r="I3256" s="165"/>
      <c r="J3256" s="197">
        <v>95.72</v>
      </c>
    </row>
    <row r="3257" spans="1:10" ht="14.4" thickBot="1" x14ac:dyDescent="0.3">
      <c r="A3257" s="191"/>
      <c r="B3257" s="191"/>
      <c r="C3257" s="191"/>
      <c r="D3257" s="191"/>
      <c r="E3257" s="191"/>
      <c r="F3257" s="191"/>
      <c r="G3257" s="191" t="s">
        <v>1314</v>
      </c>
      <c r="H3257" s="193" t="s">
        <v>1832</v>
      </c>
      <c r="I3257" s="191" t="s">
        <v>1316</v>
      </c>
      <c r="J3257" s="192">
        <v>191.44</v>
      </c>
    </row>
    <row r="3258" spans="1:10" ht="14.4" thickTop="1" x14ac:dyDescent="0.25">
      <c r="A3258" s="179"/>
      <c r="B3258" s="179"/>
      <c r="C3258" s="179"/>
      <c r="D3258" s="179"/>
      <c r="E3258" s="179"/>
      <c r="F3258" s="179"/>
      <c r="G3258" s="179"/>
      <c r="H3258" s="179"/>
      <c r="I3258" s="179"/>
      <c r="J3258" s="179"/>
    </row>
    <row r="3259" spans="1:10" x14ac:dyDescent="0.25">
      <c r="A3259" s="168" t="s">
        <v>959</v>
      </c>
      <c r="B3259" s="170" t="s">
        <v>3</v>
      </c>
      <c r="C3259" s="168" t="s">
        <v>4</v>
      </c>
      <c r="D3259" s="168" t="s">
        <v>5</v>
      </c>
      <c r="E3259" s="161" t="s">
        <v>1291</v>
      </c>
      <c r="F3259" s="161"/>
      <c r="G3259" s="169" t="s">
        <v>6</v>
      </c>
      <c r="H3259" s="170" t="s">
        <v>7</v>
      </c>
      <c r="I3259" s="170" t="s">
        <v>8</v>
      </c>
      <c r="J3259" s="170" t="s">
        <v>10</v>
      </c>
    </row>
    <row r="3260" spans="1:10" ht="39.6" x14ac:dyDescent="0.25">
      <c r="A3260" s="174" t="s">
        <v>1292</v>
      </c>
      <c r="B3260" s="176" t="s">
        <v>960</v>
      </c>
      <c r="C3260" s="174" t="s">
        <v>36</v>
      </c>
      <c r="D3260" s="174" t="s">
        <v>961</v>
      </c>
      <c r="E3260" s="162" t="s">
        <v>1387</v>
      </c>
      <c r="F3260" s="162"/>
      <c r="G3260" s="175" t="s">
        <v>38</v>
      </c>
      <c r="H3260" s="178">
        <v>1</v>
      </c>
      <c r="I3260" s="177">
        <v>55.79</v>
      </c>
      <c r="J3260" s="177">
        <v>55.79</v>
      </c>
    </row>
    <row r="3261" spans="1:10" ht="26.4" x14ac:dyDescent="0.25">
      <c r="A3261" s="180" t="s">
        <v>1294</v>
      </c>
      <c r="B3261" s="182" t="s">
        <v>1299</v>
      </c>
      <c r="C3261" s="180" t="s">
        <v>36</v>
      </c>
      <c r="D3261" s="180" t="s">
        <v>1300</v>
      </c>
      <c r="E3261" s="163" t="s">
        <v>1297</v>
      </c>
      <c r="F3261" s="163"/>
      <c r="G3261" s="181" t="s">
        <v>1298</v>
      </c>
      <c r="H3261" s="184">
        <v>0.65600000000000003</v>
      </c>
      <c r="I3261" s="183">
        <v>30.42</v>
      </c>
      <c r="J3261" s="183">
        <v>19.95</v>
      </c>
    </row>
    <row r="3262" spans="1:10" ht="26.4" x14ac:dyDescent="0.25">
      <c r="A3262" s="180" t="s">
        <v>1294</v>
      </c>
      <c r="B3262" s="182" t="s">
        <v>1295</v>
      </c>
      <c r="C3262" s="180" t="s">
        <v>36</v>
      </c>
      <c r="D3262" s="180" t="s">
        <v>1296</v>
      </c>
      <c r="E3262" s="163" t="s">
        <v>1297</v>
      </c>
      <c r="F3262" s="163"/>
      <c r="G3262" s="181" t="s">
        <v>1298</v>
      </c>
      <c r="H3262" s="184">
        <v>0.65600000000000003</v>
      </c>
      <c r="I3262" s="183">
        <v>25.7</v>
      </c>
      <c r="J3262" s="183">
        <v>16.850000000000001</v>
      </c>
    </row>
    <row r="3263" spans="1:10" x14ac:dyDescent="0.25">
      <c r="A3263" s="185" t="s">
        <v>1303</v>
      </c>
      <c r="B3263" s="187" t="s">
        <v>2511</v>
      </c>
      <c r="C3263" s="185" t="s">
        <v>36</v>
      </c>
      <c r="D3263" s="185" t="s">
        <v>2512</v>
      </c>
      <c r="E3263" s="164" t="s">
        <v>1307</v>
      </c>
      <c r="F3263" s="164"/>
      <c r="G3263" s="186" t="s">
        <v>38</v>
      </c>
      <c r="H3263" s="189">
        <v>2</v>
      </c>
      <c r="I3263" s="188">
        <v>6.05</v>
      </c>
      <c r="J3263" s="188">
        <v>12.1</v>
      </c>
    </row>
    <row r="3264" spans="1:10" x14ac:dyDescent="0.25">
      <c r="A3264" s="185" t="s">
        <v>1303</v>
      </c>
      <c r="B3264" s="187" t="s">
        <v>2513</v>
      </c>
      <c r="C3264" s="185" t="s">
        <v>36</v>
      </c>
      <c r="D3264" s="185" t="s">
        <v>2514</v>
      </c>
      <c r="E3264" s="164" t="s">
        <v>1307</v>
      </c>
      <c r="F3264" s="164"/>
      <c r="G3264" s="186" t="s">
        <v>38</v>
      </c>
      <c r="H3264" s="189">
        <v>1</v>
      </c>
      <c r="I3264" s="188">
        <v>6.89</v>
      </c>
      <c r="J3264" s="188">
        <v>6.89</v>
      </c>
    </row>
    <row r="3265" spans="1:10" x14ac:dyDescent="0.25">
      <c r="A3265" s="196"/>
      <c r="B3265" s="196"/>
      <c r="C3265" s="196"/>
      <c r="D3265" s="196"/>
      <c r="E3265" s="196" t="s">
        <v>1309</v>
      </c>
      <c r="F3265" s="197">
        <v>12.88</v>
      </c>
      <c r="G3265" s="196" t="s">
        <v>1310</v>
      </c>
      <c r="H3265" s="197">
        <v>14.68</v>
      </c>
      <c r="I3265" s="196" t="s">
        <v>1311</v>
      </c>
      <c r="J3265" s="197">
        <v>27.56</v>
      </c>
    </row>
    <row r="3266" spans="1:10" x14ac:dyDescent="0.25">
      <c r="A3266" s="196"/>
      <c r="B3266" s="196"/>
      <c r="C3266" s="196"/>
      <c r="D3266" s="196"/>
      <c r="E3266" s="196" t="s">
        <v>1312</v>
      </c>
      <c r="F3266" s="197">
        <v>11.43</v>
      </c>
      <c r="G3266" s="196"/>
      <c r="H3266" s="165" t="s">
        <v>1313</v>
      </c>
      <c r="I3266" s="165"/>
      <c r="J3266" s="197">
        <v>67.22</v>
      </c>
    </row>
    <row r="3267" spans="1:10" ht="14.4" thickBot="1" x14ac:dyDescent="0.3">
      <c r="A3267" s="191"/>
      <c r="B3267" s="191"/>
      <c r="C3267" s="191"/>
      <c r="D3267" s="191"/>
      <c r="E3267" s="191"/>
      <c r="F3267" s="191"/>
      <c r="G3267" s="191" t="s">
        <v>1314</v>
      </c>
      <c r="H3267" s="193" t="s">
        <v>1375</v>
      </c>
      <c r="I3267" s="191" t="s">
        <v>1316</v>
      </c>
      <c r="J3267" s="192">
        <v>67.22</v>
      </c>
    </row>
    <row r="3268" spans="1:10" ht="14.4" thickTop="1" x14ac:dyDescent="0.25">
      <c r="A3268" s="179"/>
      <c r="B3268" s="179"/>
      <c r="C3268" s="179"/>
      <c r="D3268" s="179"/>
      <c r="E3268" s="179"/>
      <c r="F3268" s="179"/>
      <c r="G3268" s="179"/>
      <c r="H3268" s="179"/>
      <c r="I3268" s="179"/>
      <c r="J3268" s="179"/>
    </row>
    <row r="3269" spans="1:10" x14ac:dyDescent="0.25">
      <c r="A3269" s="168" t="s">
        <v>962</v>
      </c>
      <c r="B3269" s="170" t="s">
        <v>3</v>
      </c>
      <c r="C3269" s="168" t="s">
        <v>4</v>
      </c>
      <c r="D3269" s="168" t="s">
        <v>5</v>
      </c>
      <c r="E3269" s="161" t="s">
        <v>1291</v>
      </c>
      <c r="F3269" s="161"/>
      <c r="G3269" s="169" t="s">
        <v>6</v>
      </c>
      <c r="H3269" s="170" t="s">
        <v>7</v>
      </c>
      <c r="I3269" s="170" t="s">
        <v>8</v>
      </c>
      <c r="J3269" s="170" t="s">
        <v>10</v>
      </c>
    </row>
    <row r="3270" spans="1:10" ht="26.4" x14ac:dyDescent="0.25">
      <c r="A3270" s="174" t="s">
        <v>1292</v>
      </c>
      <c r="B3270" s="176" t="s">
        <v>963</v>
      </c>
      <c r="C3270" s="174" t="s">
        <v>36</v>
      </c>
      <c r="D3270" s="174" t="s">
        <v>964</v>
      </c>
      <c r="E3270" s="162" t="s">
        <v>1387</v>
      </c>
      <c r="F3270" s="162"/>
      <c r="G3270" s="175" t="s">
        <v>38</v>
      </c>
      <c r="H3270" s="178">
        <v>1</v>
      </c>
      <c r="I3270" s="177">
        <v>45.88</v>
      </c>
      <c r="J3270" s="177">
        <v>45.88</v>
      </c>
    </row>
    <row r="3271" spans="1:10" ht="26.4" x14ac:dyDescent="0.25">
      <c r="A3271" s="180" t="s">
        <v>1294</v>
      </c>
      <c r="B3271" s="182" t="s">
        <v>1295</v>
      </c>
      <c r="C3271" s="180" t="s">
        <v>36</v>
      </c>
      <c r="D3271" s="180" t="s">
        <v>1296</v>
      </c>
      <c r="E3271" s="163" t="s">
        <v>1297</v>
      </c>
      <c r="F3271" s="163"/>
      <c r="G3271" s="181" t="s">
        <v>1298</v>
      </c>
      <c r="H3271" s="184">
        <v>0.57199999999999995</v>
      </c>
      <c r="I3271" s="183">
        <v>25.7</v>
      </c>
      <c r="J3271" s="183">
        <v>14.7</v>
      </c>
    </row>
    <row r="3272" spans="1:10" ht="26.4" x14ac:dyDescent="0.25">
      <c r="A3272" s="180" t="s">
        <v>1294</v>
      </c>
      <c r="B3272" s="182" t="s">
        <v>1299</v>
      </c>
      <c r="C3272" s="180" t="s">
        <v>36</v>
      </c>
      <c r="D3272" s="180" t="s">
        <v>1300</v>
      </c>
      <c r="E3272" s="163" t="s">
        <v>1297</v>
      </c>
      <c r="F3272" s="163"/>
      <c r="G3272" s="181" t="s">
        <v>1298</v>
      </c>
      <c r="H3272" s="184">
        <v>0.57199999999999995</v>
      </c>
      <c r="I3272" s="183">
        <v>30.42</v>
      </c>
      <c r="J3272" s="183">
        <v>17.399999999999999</v>
      </c>
    </row>
    <row r="3273" spans="1:10" x14ac:dyDescent="0.25">
      <c r="A3273" s="185" t="s">
        <v>1303</v>
      </c>
      <c r="B3273" s="187" t="s">
        <v>2513</v>
      </c>
      <c r="C3273" s="185" t="s">
        <v>36</v>
      </c>
      <c r="D3273" s="185" t="s">
        <v>2514</v>
      </c>
      <c r="E3273" s="164" t="s">
        <v>1307</v>
      </c>
      <c r="F3273" s="164"/>
      <c r="G3273" s="186" t="s">
        <v>38</v>
      </c>
      <c r="H3273" s="189">
        <v>2</v>
      </c>
      <c r="I3273" s="188">
        <v>6.89</v>
      </c>
      <c r="J3273" s="188">
        <v>13.78</v>
      </c>
    </row>
    <row r="3274" spans="1:10" x14ac:dyDescent="0.25">
      <c r="A3274" s="196"/>
      <c r="B3274" s="196"/>
      <c r="C3274" s="196"/>
      <c r="D3274" s="196"/>
      <c r="E3274" s="196" t="s">
        <v>1309</v>
      </c>
      <c r="F3274" s="197">
        <v>11.23</v>
      </c>
      <c r="G3274" s="196" t="s">
        <v>1310</v>
      </c>
      <c r="H3274" s="197">
        <v>12.79</v>
      </c>
      <c r="I3274" s="196" t="s">
        <v>1311</v>
      </c>
      <c r="J3274" s="197">
        <v>24.02</v>
      </c>
    </row>
    <row r="3275" spans="1:10" x14ac:dyDescent="0.25">
      <c r="A3275" s="196"/>
      <c r="B3275" s="196"/>
      <c r="C3275" s="196"/>
      <c r="D3275" s="196"/>
      <c r="E3275" s="196" t="s">
        <v>1312</v>
      </c>
      <c r="F3275" s="197">
        <v>9.4</v>
      </c>
      <c r="G3275" s="196"/>
      <c r="H3275" s="165" t="s">
        <v>1313</v>
      </c>
      <c r="I3275" s="165"/>
      <c r="J3275" s="197">
        <v>55.28</v>
      </c>
    </row>
    <row r="3276" spans="1:10" ht="14.4" thickBot="1" x14ac:dyDescent="0.3">
      <c r="A3276" s="191"/>
      <c r="B3276" s="191"/>
      <c r="C3276" s="191"/>
      <c r="D3276" s="191"/>
      <c r="E3276" s="191"/>
      <c r="F3276" s="191"/>
      <c r="G3276" s="191" t="s">
        <v>1314</v>
      </c>
      <c r="H3276" s="193" t="s">
        <v>2517</v>
      </c>
      <c r="I3276" s="191" t="s">
        <v>1316</v>
      </c>
      <c r="J3276" s="192">
        <v>6191.36</v>
      </c>
    </row>
    <row r="3277" spans="1:10" ht="14.4" thickTop="1" x14ac:dyDescent="0.25">
      <c r="A3277" s="179"/>
      <c r="B3277" s="179"/>
      <c r="C3277" s="179"/>
      <c r="D3277" s="179"/>
      <c r="E3277" s="179"/>
      <c r="F3277" s="179"/>
      <c r="G3277" s="179"/>
      <c r="H3277" s="179"/>
      <c r="I3277" s="179"/>
      <c r="J3277" s="179"/>
    </row>
    <row r="3278" spans="1:10" x14ac:dyDescent="0.25">
      <c r="A3278" s="168" t="s">
        <v>965</v>
      </c>
      <c r="B3278" s="170" t="s">
        <v>3</v>
      </c>
      <c r="C3278" s="168" t="s">
        <v>4</v>
      </c>
      <c r="D3278" s="168" t="s">
        <v>5</v>
      </c>
      <c r="E3278" s="161" t="s">
        <v>1291</v>
      </c>
      <c r="F3278" s="161"/>
      <c r="G3278" s="169" t="s">
        <v>6</v>
      </c>
      <c r="H3278" s="170" t="s">
        <v>7</v>
      </c>
      <c r="I3278" s="170" t="s">
        <v>8</v>
      </c>
      <c r="J3278" s="170" t="s">
        <v>10</v>
      </c>
    </row>
    <row r="3279" spans="1:10" ht="26.4" x14ac:dyDescent="0.25">
      <c r="A3279" s="174" t="s">
        <v>1292</v>
      </c>
      <c r="B3279" s="176" t="s">
        <v>966</v>
      </c>
      <c r="C3279" s="174" t="s">
        <v>36</v>
      </c>
      <c r="D3279" s="174" t="s">
        <v>967</v>
      </c>
      <c r="E3279" s="162" t="s">
        <v>1387</v>
      </c>
      <c r="F3279" s="162"/>
      <c r="G3279" s="175" t="s">
        <v>38</v>
      </c>
      <c r="H3279" s="178">
        <v>1</v>
      </c>
      <c r="I3279" s="177">
        <v>49.74</v>
      </c>
      <c r="J3279" s="177">
        <v>49.74</v>
      </c>
    </row>
    <row r="3280" spans="1:10" ht="26.4" x14ac:dyDescent="0.25">
      <c r="A3280" s="180" t="s">
        <v>1294</v>
      </c>
      <c r="B3280" s="182" t="s">
        <v>1299</v>
      </c>
      <c r="C3280" s="180" t="s">
        <v>36</v>
      </c>
      <c r="D3280" s="180" t="s">
        <v>1300</v>
      </c>
      <c r="E3280" s="163" t="s">
        <v>1297</v>
      </c>
      <c r="F3280" s="163"/>
      <c r="G3280" s="181" t="s">
        <v>1298</v>
      </c>
      <c r="H3280" s="184">
        <v>0.57199999999999995</v>
      </c>
      <c r="I3280" s="183">
        <v>30.42</v>
      </c>
      <c r="J3280" s="183">
        <v>17.399999999999999</v>
      </c>
    </row>
    <row r="3281" spans="1:10" ht="26.4" x14ac:dyDescent="0.25">
      <c r="A3281" s="180" t="s">
        <v>1294</v>
      </c>
      <c r="B3281" s="182" t="s">
        <v>1295</v>
      </c>
      <c r="C3281" s="180" t="s">
        <v>36</v>
      </c>
      <c r="D3281" s="180" t="s">
        <v>1296</v>
      </c>
      <c r="E3281" s="163" t="s">
        <v>1297</v>
      </c>
      <c r="F3281" s="163"/>
      <c r="G3281" s="181" t="s">
        <v>1298</v>
      </c>
      <c r="H3281" s="184">
        <v>0.57199999999999995</v>
      </c>
      <c r="I3281" s="183">
        <v>25.7</v>
      </c>
      <c r="J3281" s="183">
        <v>14.7</v>
      </c>
    </row>
    <row r="3282" spans="1:10" x14ac:dyDescent="0.25">
      <c r="A3282" s="185" t="s">
        <v>1303</v>
      </c>
      <c r="B3282" s="187" t="s">
        <v>2518</v>
      </c>
      <c r="C3282" s="185" t="s">
        <v>36</v>
      </c>
      <c r="D3282" s="185" t="s">
        <v>2519</v>
      </c>
      <c r="E3282" s="164" t="s">
        <v>1307</v>
      </c>
      <c r="F3282" s="164"/>
      <c r="G3282" s="186" t="s">
        <v>38</v>
      </c>
      <c r="H3282" s="189">
        <v>2</v>
      </c>
      <c r="I3282" s="188">
        <v>8.82</v>
      </c>
      <c r="J3282" s="188">
        <v>17.64</v>
      </c>
    </row>
    <row r="3283" spans="1:10" x14ac:dyDescent="0.25">
      <c r="A3283" s="196"/>
      <c r="B3283" s="196"/>
      <c r="C3283" s="196"/>
      <c r="D3283" s="196"/>
      <c r="E3283" s="196" t="s">
        <v>1309</v>
      </c>
      <c r="F3283" s="197">
        <v>11.23</v>
      </c>
      <c r="G3283" s="196" t="s">
        <v>1310</v>
      </c>
      <c r="H3283" s="197">
        <v>12.79</v>
      </c>
      <c r="I3283" s="196" t="s">
        <v>1311</v>
      </c>
      <c r="J3283" s="197">
        <v>24.02</v>
      </c>
    </row>
    <row r="3284" spans="1:10" x14ac:dyDescent="0.25">
      <c r="A3284" s="196"/>
      <c r="B3284" s="196"/>
      <c r="C3284" s="196"/>
      <c r="D3284" s="196"/>
      <c r="E3284" s="196" t="s">
        <v>1312</v>
      </c>
      <c r="F3284" s="197">
        <v>10.19</v>
      </c>
      <c r="G3284" s="196"/>
      <c r="H3284" s="165" t="s">
        <v>1313</v>
      </c>
      <c r="I3284" s="165"/>
      <c r="J3284" s="197">
        <v>59.93</v>
      </c>
    </row>
    <row r="3285" spans="1:10" ht="14.4" thickBot="1" x14ac:dyDescent="0.3">
      <c r="A3285" s="191"/>
      <c r="B3285" s="191"/>
      <c r="C3285" s="191"/>
      <c r="D3285" s="191"/>
      <c r="E3285" s="191"/>
      <c r="F3285" s="191"/>
      <c r="G3285" s="191" t="s">
        <v>1314</v>
      </c>
      <c r="H3285" s="193" t="s">
        <v>1436</v>
      </c>
      <c r="I3285" s="191" t="s">
        <v>1316</v>
      </c>
      <c r="J3285" s="192">
        <v>359.58</v>
      </c>
    </row>
    <row r="3286" spans="1:10" ht="14.4" thickTop="1" x14ac:dyDescent="0.25">
      <c r="A3286" s="179"/>
      <c r="B3286" s="179"/>
      <c r="C3286" s="179"/>
      <c r="D3286" s="179"/>
      <c r="E3286" s="179"/>
      <c r="F3286" s="179"/>
      <c r="G3286" s="179"/>
      <c r="H3286" s="179"/>
      <c r="I3286" s="179"/>
      <c r="J3286" s="179"/>
    </row>
    <row r="3287" spans="1:10" x14ac:dyDescent="0.25">
      <c r="A3287" s="168" t="s">
        <v>968</v>
      </c>
      <c r="B3287" s="170" t="s">
        <v>3</v>
      </c>
      <c r="C3287" s="168" t="s">
        <v>4</v>
      </c>
      <c r="D3287" s="168" t="s">
        <v>5</v>
      </c>
      <c r="E3287" s="161" t="s">
        <v>1291</v>
      </c>
      <c r="F3287" s="161"/>
      <c r="G3287" s="169" t="s">
        <v>6</v>
      </c>
      <c r="H3287" s="170" t="s">
        <v>7</v>
      </c>
      <c r="I3287" s="170" t="s">
        <v>8</v>
      </c>
      <c r="J3287" s="170" t="s">
        <v>10</v>
      </c>
    </row>
    <row r="3288" spans="1:10" ht="26.4" x14ac:dyDescent="0.25">
      <c r="A3288" s="174" t="s">
        <v>1292</v>
      </c>
      <c r="B3288" s="176" t="s">
        <v>969</v>
      </c>
      <c r="C3288" s="174" t="s">
        <v>36</v>
      </c>
      <c r="D3288" s="174" t="s">
        <v>970</v>
      </c>
      <c r="E3288" s="162" t="s">
        <v>1387</v>
      </c>
      <c r="F3288" s="162"/>
      <c r="G3288" s="175" t="s">
        <v>38</v>
      </c>
      <c r="H3288" s="178">
        <v>1</v>
      </c>
      <c r="I3288" s="177">
        <v>24.67</v>
      </c>
      <c r="J3288" s="177">
        <v>24.67</v>
      </c>
    </row>
    <row r="3289" spans="1:10" ht="26.4" x14ac:dyDescent="0.25">
      <c r="A3289" s="180" t="s">
        <v>1294</v>
      </c>
      <c r="B3289" s="182" t="s">
        <v>1295</v>
      </c>
      <c r="C3289" s="180" t="s">
        <v>36</v>
      </c>
      <c r="D3289" s="180" t="s">
        <v>1296</v>
      </c>
      <c r="E3289" s="163" t="s">
        <v>1297</v>
      </c>
      <c r="F3289" s="163"/>
      <c r="G3289" s="181" t="s">
        <v>1298</v>
      </c>
      <c r="H3289" s="184">
        <v>0.317</v>
      </c>
      <c r="I3289" s="183">
        <v>25.7</v>
      </c>
      <c r="J3289" s="183">
        <v>8.14</v>
      </c>
    </row>
    <row r="3290" spans="1:10" ht="26.4" x14ac:dyDescent="0.25">
      <c r="A3290" s="180" t="s">
        <v>1294</v>
      </c>
      <c r="B3290" s="182" t="s">
        <v>1299</v>
      </c>
      <c r="C3290" s="180" t="s">
        <v>36</v>
      </c>
      <c r="D3290" s="180" t="s">
        <v>1300</v>
      </c>
      <c r="E3290" s="163" t="s">
        <v>1297</v>
      </c>
      <c r="F3290" s="163"/>
      <c r="G3290" s="181" t="s">
        <v>1298</v>
      </c>
      <c r="H3290" s="184">
        <v>0.317</v>
      </c>
      <c r="I3290" s="183">
        <v>30.42</v>
      </c>
      <c r="J3290" s="183">
        <v>9.64</v>
      </c>
    </row>
    <row r="3291" spans="1:10" x14ac:dyDescent="0.25">
      <c r="A3291" s="185" t="s">
        <v>1303</v>
      </c>
      <c r="B3291" s="187" t="s">
        <v>2513</v>
      </c>
      <c r="C3291" s="185" t="s">
        <v>36</v>
      </c>
      <c r="D3291" s="185" t="s">
        <v>2514</v>
      </c>
      <c r="E3291" s="164" t="s">
        <v>1307</v>
      </c>
      <c r="F3291" s="164"/>
      <c r="G3291" s="186" t="s">
        <v>38</v>
      </c>
      <c r="H3291" s="189">
        <v>1</v>
      </c>
      <c r="I3291" s="188">
        <v>6.89</v>
      </c>
      <c r="J3291" s="188">
        <v>6.89</v>
      </c>
    </row>
    <row r="3292" spans="1:10" x14ac:dyDescent="0.25">
      <c r="A3292" s="196"/>
      <c r="B3292" s="196"/>
      <c r="C3292" s="196"/>
      <c r="D3292" s="196"/>
      <c r="E3292" s="196" t="s">
        <v>1309</v>
      </c>
      <c r="F3292" s="197">
        <v>6.22</v>
      </c>
      <c r="G3292" s="196" t="s">
        <v>1310</v>
      </c>
      <c r="H3292" s="197">
        <v>7.09</v>
      </c>
      <c r="I3292" s="196" t="s">
        <v>1311</v>
      </c>
      <c r="J3292" s="197">
        <v>13.31</v>
      </c>
    </row>
    <row r="3293" spans="1:10" x14ac:dyDescent="0.25">
      <c r="A3293" s="196"/>
      <c r="B3293" s="196"/>
      <c r="C3293" s="196"/>
      <c r="D3293" s="196"/>
      <c r="E3293" s="196" t="s">
        <v>1312</v>
      </c>
      <c r="F3293" s="197">
        <v>5.05</v>
      </c>
      <c r="G3293" s="196"/>
      <c r="H3293" s="165" t="s">
        <v>1313</v>
      </c>
      <c r="I3293" s="165"/>
      <c r="J3293" s="197">
        <v>29.72</v>
      </c>
    </row>
    <row r="3294" spans="1:10" ht="14.4" thickBot="1" x14ac:dyDescent="0.3">
      <c r="A3294" s="191"/>
      <c r="B3294" s="191"/>
      <c r="C3294" s="191"/>
      <c r="D3294" s="191"/>
      <c r="E3294" s="191"/>
      <c r="F3294" s="191"/>
      <c r="G3294" s="191" t="s">
        <v>1314</v>
      </c>
      <c r="H3294" s="193" t="s">
        <v>1896</v>
      </c>
      <c r="I3294" s="191" t="s">
        <v>1316</v>
      </c>
      <c r="J3294" s="192">
        <v>1367.12</v>
      </c>
    </row>
    <row r="3295" spans="1:10" ht="14.4" thickTop="1" x14ac:dyDescent="0.25">
      <c r="A3295" s="179"/>
      <c r="B3295" s="179"/>
      <c r="C3295" s="179"/>
      <c r="D3295" s="179"/>
      <c r="E3295" s="179"/>
      <c r="F3295" s="179"/>
      <c r="G3295" s="179"/>
      <c r="H3295" s="179"/>
      <c r="I3295" s="179"/>
      <c r="J3295" s="179"/>
    </row>
    <row r="3296" spans="1:10" x14ac:dyDescent="0.25">
      <c r="A3296" s="168" t="s">
        <v>971</v>
      </c>
      <c r="B3296" s="170" t="s">
        <v>3</v>
      </c>
      <c r="C3296" s="168" t="s">
        <v>4</v>
      </c>
      <c r="D3296" s="168" t="s">
        <v>5</v>
      </c>
      <c r="E3296" s="161" t="s">
        <v>1291</v>
      </c>
      <c r="F3296" s="161"/>
      <c r="G3296" s="169" t="s">
        <v>6</v>
      </c>
      <c r="H3296" s="170" t="s">
        <v>7</v>
      </c>
      <c r="I3296" s="170" t="s">
        <v>8</v>
      </c>
      <c r="J3296" s="170" t="s">
        <v>10</v>
      </c>
    </row>
    <row r="3297" spans="1:10" ht="26.4" x14ac:dyDescent="0.25">
      <c r="A3297" s="174" t="s">
        <v>1292</v>
      </c>
      <c r="B3297" s="176" t="s">
        <v>972</v>
      </c>
      <c r="C3297" s="174" t="s">
        <v>36</v>
      </c>
      <c r="D3297" s="174" t="s">
        <v>973</v>
      </c>
      <c r="E3297" s="162" t="s">
        <v>1387</v>
      </c>
      <c r="F3297" s="162"/>
      <c r="G3297" s="175" t="s">
        <v>38</v>
      </c>
      <c r="H3297" s="178">
        <v>1</v>
      </c>
      <c r="I3297" s="177">
        <v>26.6</v>
      </c>
      <c r="J3297" s="177">
        <v>26.6</v>
      </c>
    </row>
    <row r="3298" spans="1:10" ht="26.4" x14ac:dyDescent="0.25">
      <c r="A3298" s="180" t="s">
        <v>1294</v>
      </c>
      <c r="B3298" s="182" t="s">
        <v>1295</v>
      </c>
      <c r="C3298" s="180" t="s">
        <v>36</v>
      </c>
      <c r="D3298" s="180" t="s">
        <v>1296</v>
      </c>
      <c r="E3298" s="163" t="s">
        <v>1297</v>
      </c>
      <c r="F3298" s="163"/>
      <c r="G3298" s="181" t="s">
        <v>1298</v>
      </c>
      <c r="H3298" s="184">
        <v>0.317</v>
      </c>
      <c r="I3298" s="183">
        <v>25.7</v>
      </c>
      <c r="J3298" s="183">
        <v>8.14</v>
      </c>
    </row>
    <row r="3299" spans="1:10" ht="26.4" x14ac:dyDescent="0.25">
      <c r="A3299" s="180" t="s">
        <v>1294</v>
      </c>
      <c r="B3299" s="182" t="s">
        <v>1299</v>
      </c>
      <c r="C3299" s="180" t="s">
        <v>36</v>
      </c>
      <c r="D3299" s="180" t="s">
        <v>1300</v>
      </c>
      <c r="E3299" s="163" t="s">
        <v>1297</v>
      </c>
      <c r="F3299" s="163"/>
      <c r="G3299" s="181" t="s">
        <v>1298</v>
      </c>
      <c r="H3299" s="184">
        <v>0.317</v>
      </c>
      <c r="I3299" s="183">
        <v>30.42</v>
      </c>
      <c r="J3299" s="183">
        <v>9.64</v>
      </c>
    </row>
    <row r="3300" spans="1:10" x14ac:dyDescent="0.25">
      <c r="A3300" s="185" t="s">
        <v>1303</v>
      </c>
      <c r="B3300" s="187" t="s">
        <v>2518</v>
      </c>
      <c r="C3300" s="185" t="s">
        <v>36</v>
      </c>
      <c r="D3300" s="185" t="s">
        <v>2519</v>
      </c>
      <c r="E3300" s="164" t="s">
        <v>1307</v>
      </c>
      <c r="F3300" s="164"/>
      <c r="G3300" s="186" t="s">
        <v>38</v>
      </c>
      <c r="H3300" s="189">
        <v>1</v>
      </c>
      <c r="I3300" s="188">
        <v>8.82</v>
      </c>
      <c r="J3300" s="188">
        <v>8.82</v>
      </c>
    </row>
    <row r="3301" spans="1:10" x14ac:dyDescent="0.25">
      <c r="A3301" s="196"/>
      <c r="B3301" s="196"/>
      <c r="C3301" s="196"/>
      <c r="D3301" s="196"/>
      <c r="E3301" s="196" t="s">
        <v>1309</v>
      </c>
      <c r="F3301" s="197">
        <v>6.22</v>
      </c>
      <c r="G3301" s="196" t="s">
        <v>1310</v>
      </c>
      <c r="H3301" s="197">
        <v>7.09</v>
      </c>
      <c r="I3301" s="196" t="s">
        <v>1311</v>
      </c>
      <c r="J3301" s="197">
        <v>13.31</v>
      </c>
    </row>
    <row r="3302" spans="1:10" x14ac:dyDescent="0.25">
      <c r="A3302" s="196"/>
      <c r="B3302" s="196"/>
      <c r="C3302" s="196"/>
      <c r="D3302" s="196"/>
      <c r="E3302" s="196" t="s">
        <v>1312</v>
      </c>
      <c r="F3302" s="197">
        <v>5.45</v>
      </c>
      <c r="G3302" s="196"/>
      <c r="H3302" s="165" t="s">
        <v>1313</v>
      </c>
      <c r="I3302" s="165"/>
      <c r="J3302" s="197">
        <v>32.049999999999997</v>
      </c>
    </row>
    <row r="3303" spans="1:10" ht="14.4" thickBot="1" x14ac:dyDescent="0.3">
      <c r="A3303" s="191"/>
      <c r="B3303" s="191"/>
      <c r="C3303" s="191"/>
      <c r="D3303" s="191"/>
      <c r="E3303" s="191"/>
      <c r="F3303" s="191"/>
      <c r="G3303" s="191" t="s">
        <v>1314</v>
      </c>
      <c r="H3303" s="193" t="s">
        <v>2007</v>
      </c>
      <c r="I3303" s="191" t="s">
        <v>1316</v>
      </c>
      <c r="J3303" s="192">
        <v>480.75</v>
      </c>
    </row>
    <row r="3304" spans="1:10" ht="14.4" thickTop="1" x14ac:dyDescent="0.25">
      <c r="A3304" s="179"/>
      <c r="B3304" s="179"/>
      <c r="C3304" s="179"/>
      <c r="D3304" s="179"/>
      <c r="E3304" s="179"/>
      <c r="F3304" s="179"/>
      <c r="G3304" s="179"/>
      <c r="H3304" s="179"/>
      <c r="I3304" s="179"/>
      <c r="J3304" s="179"/>
    </row>
    <row r="3305" spans="1:10" x14ac:dyDescent="0.25">
      <c r="A3305" s="168" t="s">
        <v>974</v>
      </c>
      <c r="B3305" s="170" t="s">
        <v>3</v>
      </c>
      <c r="C3305" s="168" t="s">
        <v>4</v>
      </c>
      <c r="D3305" s="168" t="s">
        <v>5</v>
      </c>
      <c r="E3305" s="161" t="s">
        <v>1291</v>
      </c>
      <c r="F3305" s="161"/>
      <c r="G3305" s="169" t="s">
        <v>6</v>
      </c>
      <c r="H3305" s="170" t="s">
        <v>7</v>
      </c>
      <c r="I3305" s="170" t="s">
        <v>8</v>
      </c>
      <c r="J3305" s="170" t="s">
        <v>10</v>
      </c>
    </row>
    <row r="3306" spans="1:10" x14ac:dyDescent="0.25">
      <c r="A3306" s="174" t="s">
        <v>1292</v>
      </c>
      <c r="B3306" s="176" t="s">
        <v>975</v>
      </c>
      <c r="C3306" s="174" t="s">
        <v>20</v>
      </c>
      <c r="D3306" s="174" t="s">
        <v>976</v>
      </c>
      <c r="E3306" s="162" t="s">
        <v>1293</v>
      </c>
      <c r="F3306" s="162"/>
      <c r="G3306" s="175" t="s">
        <v>38</v>
      </c>
      <c r="H3306" s="178">
        <v>1</v>
      </c>
      <c r="I3306" s="177">
        <v>243.07</v>
      </c>
      <c r="J3306" s="177">
        <v>243.07</v>
      </c>
    </row>
    <row r="3307" spans="1:10" ht="26.4" x14ac:dyDescent="0.25">
      <c r="A3307" s="180" t="s">
        <v>1294</v>
      </c>
      <c r="B3307" s="182" t="s">
        <v>1299</v>
      </c>
      <c r="C3307" s="180" t="s">
        <v>36</v>
      </c>
      <c r="D3307" s="180" t="s">
        <v>1300</v>
      </c>
      <c r="E3307" s="163" t="s">
        <v>1297</v>
      </c>
      <c r="F3307" s="163"/>
      <c r="G3307" s="181" t="s">
        <v>1298</v>
      </c>
      <c r="H3307" s="184">
        <v>3.0680000000000001</v>
      </c>
      <c r="I3307" s="183">
        <v>30.42</v>
      </c>
      <c r="J3307" s="183">
        <v>93.32</v>
      </c>
    </row>
    <row r="3308" spans="1:10" ht="26.4" x14ac:dyDescent="0.25">
      <c r="A3308" s="180" t="s">
        <v>1294</v>
      </c>
      <c r="B3308" s="182" t="s">
        <v>1295</v>
      </c>
      <c r="C3308" s="180" t="s">
        <v>36</v>
      </c>
      <c r="D3308" s="180" t="s">
        <v>1296</v>
      </c>
      <c r="E3308" s="163" t="s">
        <v>1297</v>
      </c>
      <c r="F3308" s="163"/>
      <c r="G3308" s="181" t="s">
        <v>1298</v>
      </c>
      <c r="H3308" s="184">
        <v>3.0680000000000001</v>
      </c>
      <c r="I3308" s="183">
        <v>25.7</v>
      </c>
      <c r="J3308" s="183">
        <v>78.84</v>
      </c>
    </row>
    <row r="3309" spans="1:10" ht="26.4" x14ac:dyDescent="0.25">
      <c r="A3309" s="185" t="s">
        <v>1303</v>
      </c>
      <c r="B3309" s="187" t="s">
        <v>2520</v>
      </c>
      <c r="C3309" s="185" t="s">
        <v>36</v>
      </c>
      <c r="D3309" s="185" t="s">
        <v>2521</v>
      </c>
      <c r="E3309" s="164" t="s">
        <v>1307</v>
      </c>
      <c r="F3309" s="164"/>
      <c r="G3309" s="186" t="s">
        <v>38</v>
      </c>
      <c r="H3309" s="189">
        <v>0.08</v>
      </c>
      <c r="I3309" s="188">
        <v>28.27</v>
      </c>
      <c r="J3309" s="188">
        <v>2.2599999999999998</v>
      </c>
    </row>
    <row r="3310" spans="1:10" x14ac:dyDescent="0.25">
      <c r="A3310" s="185" t="s">
        <v>1303</v>
      </c>
      <c r="B3310" s="187" t="s">
        <v>2522</v>
      </c>
      <c r="C3310" s="185" t="s">
        <v>36</v>
      </c>
      <c r="D3310" s="185" t="s">
        <v>2523</v>
      </c>
      <c r="E3310" s="164" t="s">
        <v>1307</v>
      </c>
      <c r="F3310" s="164"/>
      <c r="G3310" s="186" t="s">
        <v>38</v>
      </c>
      <c r="H3310" s="189">
        <v>2</v>
      </c>
      <c r="I3310" s="188">
        <v>1.06</v>
      </c>
      <c r="J3310" s="188">
        <v>2.12</v>
      </c>
    </row>
    <row r="3311" spans="1:10" ht="26.4" x14ac:dyDescent="0.25">
      <c r="A3311" s="185" t="s">
        <v>1303</v>
      </c>
      <c r="B3311" s="187" t="s">
        <v>2417</v>
      </c>
      <c r="C3311" s="185" t="s">
        <v>36</v>
      </c>
      <c r="D3311" s="185" t="s">
        <v>2418</v>
      </c>
      <c r="E3311" s="164" t="s">
        <v>1307</v>
      </c>
      <c r="F3311" s="164"/>
      <c r="G3311" s="186" t="s">
        <v>38</v>
      </c>
      <c r="H3311" s="189">
        <v>1</v>
      </c>
      <c r="I3311" s="188">
        <v>3.17</v>
      </c>
      <c r="J3311" s="188">
        <v>3.17</v>
      </c>
    </row>
    <row r="3312" spans="1:10" x14ac:dyDescent="0.25">
      <c r="A3312" s="185" t="s">
        <v>1303</v>
      </c>
      <c r="B3312" s="187" t="s">
        <v>2524</v>
      </c>
      <c r="C3312" s="185" t="s">
        <v>1590</v>
      </c>
      <c r="D3312" s="185" t="s">
        <v>2525</v>
      </c>
      <c r="E3312" s="164" t="s">
        <v>1307</v>
      </c>
      <c r="F3312" s="164"/>
      <c r="G3312" s="186" t="s">
        <v>38</v>
      </c>
      <c r="H3312" s="189">
        <v>1</v>
      </c>
      <c r="I3312" s="188">
        <v>42.45</v>
      </c>
      <c r="J3312" s="188">
        <v>42.45</v>
      </c>
    </row>
    <row r="3313" spans="1:10" ht="26.4" x14ac:dyDescent="0.25">
      <c r="A3313" s="185" t="s">
        <v>1303</v>
      </c>
      <c r="B3313" s="187" t="s">
        <v>2526</v>
      </c>
      <c r="C3313" s="185" t="s">
        <v>36</v>
      </c>
      <c r="D3313" s="185" t="s">
        <v>2527</v>
      </c>
      <c r="E3313" s="164" t="s">
        <v>1307</v>
      </c>
      <c r="F3313" s="164"/>
      <c r="G3313" s="186" t="s">
        <v>77</v>
      </c>
      <c r="H3313" s="189">
        <v>8.6</v>
      </c>
      <c r="I3313" s="188">
        <v>1.35</v>
      </c>
      <c r="J3313" s="188">
        <v>11.61</v>
      </c>
    </row>
    <row r="3314" spans="1:10" x14ac:dyDescent="0.25">
      <c r="A3314" s="185" t="s">
        <v>1303</v>
      </c>
      <c r="B3314" s="187" t="s">
        <v>2528</v>
      </c>
      <c r="C3314" s="185" t="s">
        <v>36</v>
      </c>
      <c r="D3314" s="185" t="s">
        <v>2529</v>
      </c>
      <c r="E3314" s="164" t="s">
        <v>1307</v>
      </c>
      <c r="F3314" s="164"/>
      <c r="G3314" s="186" t="s">
        <v>38</v>
      </c>
      <c r="H3314" s="189">
        <v>2</v>
      </c>
      <c r="I3314" s="188">
        <v>2.0699999999999998</v>
      </c>
      <c r="J3314" s="188">
        <v>4.1399999999999997</v>
      </c>
    </row>
    <row r="3315" spans="1:10" x14ac:dyDescent="0.25">
      <c r="A3315" s="185" t="s">
        <v>1303</v>
      </c>
      <c r="B3315" s="187" t="s">
        <v>2530</v>
      </c>
      <c r="C3315" s="185" t="s">
        <v>36</v>
      </c>
      <c r="D3315" s="185" t="s">
        <v>2531</v>
      </c>
      <c r="E3315" s="164" t="s">
        <v>1307</v>
      </c>
      <c r="F3315" s="164"/>
      <c r="G3315" s="186" t="s">
        <v>77</v>
      </c>
      <c r="H3315" s="189">
        <v>1.2</v>
      </c>
      <c r="I3315" s="188">
        <v>4.3</v>
      </c>
      <c r="J3315" s="188">
        <v>5.16</v>
      </c>
    </row>
    <row r="3316" spans="1:10" x14ac:dyDescent="0.25">
      <c r="A3316" s="196"/>
      <c r="B3316" s="196"/>
      <c r="C3316" s="196"/>
      <c r="D3316" s="196"/>
      <c r="E3316" s="196" t="s">
        <v>1309</v>
      </c>
      <c r="F3316" s="197">
        <v>60.27</v>
      </c>
      <c r="G3316" s="196" t="s">
        <v>1310</v>
      </c>
      <c r="H3316" s="197">
        <v>68.63</v>
      </c>
      <c r="I3316" s="196" t="s">
        <v>1311</v>
      </c>
      <c r="J3316" s="197">
        <v>128.9</v>
      </c>
    </row>
    <row r="3317" spans="1:10" x14ac:dyDescent="0.25">
      <c r="A3317" s="196"/>
      <c r="B3317" s="196"/>
      <c r="C3317" s="196"/>
      <c r="D3317" s="196"/>
      <c r="E3317" s="196" t="s">
        <v>1312</v>
      </c>
      <c r="F3317" s="197">
        <v>49.82</v>
      </c>
      <c r="G3317" s="196"/>
      <c r="H3317" s="165" t="s">
        <v>1313</v>
      </c>
      <c r="I3317" s="165"/>
      <c r="J3317" s="197">
        <v>292.89</v>
      </c>
    </row>
    <row r="3318" spans="1:10" ht="14.4" thickBot="1" x14ac:dyDescent="0.3">
      <c r="A3318" s="191"/>
      <c r="B3318" s="191"/>
      <c r="C3318" s="191"/>
      <c r="D3318" s="191"/>
      <c r="E3318" s="191"/>
      <c r="F3318" s="191"/>
      <c r="G3318" s="191" t="s">
        <v>1314</v>
      </c>
      <c r="H3318" s="193" t="s">
        <v>1375</v>
      </c>
      <c r="I3318" s="191" t="s">
        <v>1316</v>
      </c>
      <c r="J3318" s="192">
        <v>292.89</v>
      </c>
    </row>
    <row r="3319" spans="1:10" ht="14.4" thickTop="1" x14ac:dyDescent="0.25">
      <c r="A3319" s="179"/>
      <c r="B3319" s="179"/>
      <c r="C3319" s="179"/>
      <c r="D3319" s="179"/>
      <c r="E3319" s="179"/>
      <c r="F3319" s="179"/>
      <c r="G3319" s="179"/>
      <c r="H3319" s="179"/>
      <c r="I3319" s="179"/>
      <c r="J3319" s="179"/>
    </row>
    <row r="3320" spans="1:10" x14ac:dyDescent="0.25">
      <c r="A3320" s="168" t="s">
        <v>977</v>
      </c>
      <c r="B3320" s="170" t="s">
        <v>3</v>
      </c>
      <c r="C3320" s="168" t="s">
        <v>4</v>
      </c>
      <c r="D3320" s="168" t="s">
        <v>5</v>
      </c>
      <c r="E3320" s="161" t="s">
        <v>1291</v>
      </c>
      <c r="F3320" s="161"/>
      <c r="G3320" s="169" t="s">
        <v>6</v>
      </c>
      <c r="H3320" s="170" t="s">
        <v>7</v>
      </c>
      <c r="I3320" s="170" t="s">
        <v>8</v>
      </c>
      <c r="J3320" s="170" t="s">
        <v>10</v>
      </c>
    </row>
    <row r="3321" spans="1:10" ht="39.6" x14ac:dyDescent="0.25">
      <c r="A3321" s="174" t="s">
        <v>1292</v>
      </c>
      <c r="B3321" s="176" t="s">
        <v>978</v>
      </c>
      <c r="C3321" s="174" t="s">
        <v>20</v>
      </c>
      <c r="D3321" s="174" t="s">
        <v>979</v>
      </c>
      <c r="E3321" s="162" t="s">
        <v>1293</v>
      </c>
      <c r="F3321" s="162"/>
      <c r="G3321" s="175" t="s">
        <v>38</v>
      </c>
      <c r="H3321" s="178">
        <v>1</v>
      </c>
      <c r="I3321" s="177">
        <v>362.67</v>
      </c>
      <c r="J3321" s="177">
        <v>362.67</v>
      </c>
    </row>
    <row r="3322" spans="1:10" ht="26.4" x14ac:dyDescent="0.25">
      <c r="A3322" s="180" t="s">
        <v>1294</v>
      </c>
      <c r="B3322" s="182" t="s">
        <v>1299</v>
      </c>
      <c r="C3322" s="180" t="s">
        <v>36</v>
      </c>
      <c r="D3322" s="180" t="s">
        <v>1300</v>
      </c>
      <c r="E3322" s="163" t="s">
        <v>1297</v>
      </c>
      <c r="F3322" s="163"/>
      <c r="G3322" s="181" t="s">
        <v>1298</v>
      </c>
      <c r="H3322" s="184">
        <v>1</v>
      </c>
      <c r="I3322" s="183">
        <v>30.42</v>
      </c>
      <c r="J3322" s="183">
        <v>30.42</v>
      </c>
    </row>
    <row r="3323" spans="1:10" ht="26.4" x14ac:dyDescent="0.25">
      <c r="A3323" s="180" t="s">
        <v>1294</v>
      </c>
      <c r="B3323" s="182" t="s">
        <v>1301</v>
      </c>
      <c r="C3323" s="180" t="s">
        <v>36</v>
      </c>
      <c r="D3323" s="180" t="s">
        <v>1302</v>
      </c>
      <c r="E3323" s="163" t="s">
        <v>1297</v>
      </c>
      <c r="F3323" s="163"/>
      <c r="G3323" s="181" t="s">
        <v>1298</v>
      </c>
      <c r="H3323" s="184">
        <v>1</v>
      </c>
      <c r="I3323" s="183">
        <v>24.25</v>
      </c>
      <c r="J3323" s="183">
        <v>24.25</v>
      </c>
    </row>
    <row r="3324" spans="1:10" ht="26.4" x14ac:dyDescent="0.25">
      <c r="A3324" s="185" t="s">
        <v>1303</v>
      </c>
      <c r="B3324" s="187" t="s">
        <v>2532</v>
      </c>
      <c r="C3324" s="185" t="s">
        <v>1642</v>
      </c>
      <c r="D3324" s="185" t="s">
        <v>2533</v>
      </c>
      <c r="E3324" s="164" t="s">
        <v>1307</v>
      </c>
      <c r="F3324" s="164"/>
      <c r="G3324" s="186" t="s">
        <v>771</v>
      </c>
      <c r="H3324" s="189">
        <v>1</v>
      </c>
      <c r="I3324" s="188">
        <v>308</v>
      </c>
      <c r="J3324" s="188">
        <v>308</v>
      </c>
    </row>
    <row r="3325" spans="1:10" x14ac:dyDescent="0.25">
      <c r="A3325" s="196"/>
      <c r="B3325" s="196"/>
      <c r="C3325" s="196"/>
      <c r="D3325" s="196"/>
      <c r="E3325" s="196" t="s">
        <v>1309</v>
      </c>
      <c r="F3325" s="197">
        <v>19.010000000000002</v>
      </c>
      <c r="G3325" s="196" t="s">
        <v>1310</v>
      </c>
      <c r="H3325" s="197">
        <v>21.66</v>
      </c>
      <c r="I3325" s="196" t="s">
        <v>1311</v>
      </c>
      <c r="J3325" s="197">
        <v>40.67</v>
      </c>
    </row>
    <row r="3326" spans="1:10" x14ac:dyDescent="0.25">
      <c r="A3326" s="196"/>
      <c r="B3326" s="196"/>
      <c r="C3326" s="196"/>
      <c r="D3326" s="196"/>
      <c r="E3326" s="196" t="s">
        <v>1312</v>
      </c>
      <c r="F3326" s="197">
        <v>74.34</v>
      </c>
      <c r="G3326" s="196"/>
      <c r="H3326" s="165" t="s">
        <v>1313</v>
      </c>
      <c r="I3326" s="165"/>
      <c r="J3326" s="197">
        <v>437.01</v>
      </c>
    </row>
    <row r="3327" spans="1:10" ht="14.4" thickBot="1" x14ac:dyDescent="0.3">
      <c r="A3327" s="191"/>
      <c r="B3327" s="191"/>
      <c r="C3327" s="191"/>
      <c r="D3327" s="191"/>
      <c r="E3327" s="191"/>
      <c r="F3327" s="191"/>
      <c r="G3327" s="191" t="s">
        <v>1314</v>
      </c>
      <c r="H3327" s="193" t="s">
        <v>1832</v>
      </c>
      <c r="I3327" s="191" t="s">
        <v>1316</v>
      </c>
      <c r="J3327" s="192">
        <v>874.02</v>
      </c>
    </row>
    <row r="3328" spans="1:10" ht="14.4" thickTop="1" x14ac:dyDescent="0.25">
      <c r="A3328" s="179"/>
      <c r="B3328" s="179"/>
      <c r="C3328" s="179"/>
      <c r="D3328" s="179"/>
      <c r="E3328" s="179"/>
      <c r="F3328" s="179"/>
      <c r="G3328" s="179"/>
      <c r="H3328" s="179"/>
      <c r="I3328" s="179"/>
      <c r="J3328" s="179"/>
    </row>
    <row r="3329" spans="1:10" x14ac:dyDescent="0.25">
      <c r="A3329" s="168" t="s">
        <v>980</v>
      </c>
      <c r="B3329" s="170" t="s">
        <v>3</v>
      </c>
      <c r="C3329" s="168" t="s">
        <v>4</v>
      </c>
      <c r="D3329" s="168" t="s">
        <v>5</v>
      </c>
      <c r="E3329" s="161" t="s">
        <v>1291</v>
      </c>
      <c r="F3329" s="161"/>
      <c r="G3329" s="169" t="s">
        <v>6</v>
      </c>
      <c r="H3329" s="170" t="s">
        <v>7</v>
      </c>
      <c r="I3329" s="170" t="s">
        <v>8</v>
      </c>
      <c r="J3329" s="170" t="s">
        <v>10</v>
      </c>
    </row>
    <row r="3330" spans="1:10" ht="26.4" x14ac:dyDescent="0.25">
      <c r="A3330" s="174" t="s">
        <v>1292</v>
      </c>
      <c r="B3330" s="176" t="s">
        <v>981</v>
      </c>
      <c r="C3330" s="174" t="s">
        <v>36</v>
      </c>
      <c r="D3330" s="174" t="s">
        <v>982</v>
      </c>
      <c r="E3330" s="162" t="s">
        <v>1399</v>
      </c>
      <c r="F3330" s="162"/>
      <c r="G3330" s="175" t="s">
        <v>38</v>
      </c>
      <c r="H3330" s="178">
        <v>1</v>
      </c>
      <c r="I3330" s="177">
        <v>173.16</v>
      </c>
      <c r="J3330" s="177">
        <v>173.16</v>
      </c>
    </row>
    <row r="3331" spans="1:10" ht="26.4" x14ac:dyDescent="0.25">
      <c r="A3331" s="180" t="s">
        <v>1294</v>
      </c>
      <c r="B3331" s="182" t="s">
        <v>1295</v>
      </c>
      <c r="C3331" s="180" t="s">
        <v>36</v>
      </c>
      <c r="D3331" s="180" t="s">
        <v>1296</v>
      </c>
      <c r="E3331" s="163" t="s">
        <v>1297</v>
      </c>
      <c r="F3331" s="163"/>
      <c r="G3331" s="181" t="s">
        <v>1298</v>
      </c>
      <c r="H3331" s="184">
        <v>0.72713499999999998</v>
      </c>
      <c r="I3331" s="183">
        <v>25.7</v>
      </c>
      <c r="J3331" s="183">
        <v>18.68</v>
      </c>
    </row>
    <row r="3332" spans="1:10" ht="26.4" x14ac:dyDescent="0.25">
      <c r="A3332" s="180" t="s">
        <v>1294</v>
      </c>
      <c r="B3332" s="182" t="s">
        <v>1299</v>
      </c>
      <c r="C3332" s="180" t="s">
        <v>36</v>
      </c>
      <c r="D3332" s="180" t="s">
        <v>1300</v>
      </c>
      <c r="E3332" s="163" t="s">
        <v>1297</v>
      </c>
      <c r="F3332" s="163"/>
      <c r="G3332" s="181" t="s">
        <v>1298</v>
      </c>
      <c r="H3332" s="184">
        <v>0.72713499999999998</v>
      </c>
      <c r="I3332" s="183">
        <v>30.42</v>
      </c>
      <c r="J3332" s="183">
        <v>22.11</v>
      </c>
    </row>
    <row r="3333" spans="1:10" ht="26.4" x14ac:dyDescent="0.25">
      <c r="A3333" s="185" t="s">
        <v>1303</v>
      </c>
      <c r="B3333" s="187" t="s">
        <v>2534</v>
      </c>
      <c r="C3333" s="185" t="s">
        <v>36</v>
      </c>
      <c r="D3333" s="185" t="s">
        <v>2535</v>
      </c>
      <c r="E3333" s="164" t="s">
        <v>1307</v>
      </c>
      <c r="F3333" s="164"/>
      <c r="G3333" s="186" t="s">
        <v>38</v>
      </c>
      <c r="H3333" s="189">
        <v>1</v>
      </c>
      <c r="I3333" s="188">
        <v>122.95</v>
      </c>
      <c r="J3333" s="188">
        <v>122.95</v>
      </c>
    </row>
    <row r="3334" spans="1:10" ht="26.4" x14ac:dyDescent="0.25">
      <c r="A3334" s="185" t="s">
        <v>1303</v>
      </c>
      <c r="B3334" s="187" t="s">
        <v>2536</v>
      </c>
      <c r="C3334" s="185" t="s">
        <v>36</v>
      </c>
      <c r="D3334" s="185" t="s">
        <v>2537</v>
      </c>
      <c r="E3334" s="164" t="s">
        <v>1307</v>
      </c>
      <c r="F3334" s="164"/>
      <c r="G3334" s="186" t="s">
        <v>38</v>
      </c>
      <c r="H3334" s="189">
        <v>3</v>
      </c>
      <c r="I3334" s="188">
        <v>3.14</v>
      </c>
      <c r="J3334" s="188">
        <v>9.42</v>
      </c>
    </row>
    <row r="3335" spans="1:10" x14ac:dyDescent="0.25">
      <c r="A3335" s="196"/>
      <c r="B3335" s="196"/>
      <c r="C3335" s="196"/>
      <c r="D3335" s="196"/>
      <c r="E3335" s="196" t="s">
        <v>1309</v>
      </c>
      <c r="F3335" s="197">
        <v>14.28</v>
      </c>
      <c r="G3335" s="196" t="s">
        <v>1310</v>
      </c>
      <c r="H3335" s="197">
        <v>16.27</v>
      </c>
      <c r="I3335" s="196" t="s">
        <v>1311</v>
      </c>
      <c r="J3335" s="197">
        <v>30.55</v>
      </c>
    </row>
    <row r="3336" spans="1:10" x14ac:dyDescent="0.25">
      <c r="A3336" s="196"/>
      <c r="B3336" s="196"/>
      <c r="C3336" s="196"/>
      <c r="D3336" s="196"/>
      <c r="E3336" s="196" t="s">
        <v>1312</v>
      </c>
      <c r="F3336" s="197">
        <v>35.49</v>
      </c>
      <c r="G3336" s="196"/>
      <c r="H3336" s="165" t="s">
        <v>1313</v>
      </c>
      <c r="I3336" s="165"/>
      <c r="J3336" s="197">
        <v>208.65</v>
      </c>
    </row>
    <row r="3337" spans="1:10" ht="14.4" thickBot="1" x14ac:dyDescent="0.3">
      <c r="A3337" s="191"/>
      <c r="B3337" s="191"/>
      <c r="C3337" s="191"/>
      <c r="D3337" s="191"/>
      <c r="E3337" s="191"/>
      <c r="F3337" s="191"/>
      <c r="G3337" s="191" t="s">
        <v>1314</v>
      </c>
      <c r="H3337" s="193" t="s">
        <v>1832</v>
      </c>
      <c r="I3337" s="191" t="s">
        <v>1316</v>
      </c>
      <c r="J3337" s="192">
        <v>417.3</v>
      </c>
    </row>
    <row r="3338" spans="1:10" ht="14.4" thickTop="1" x14ac:dyDescent="0.25">
      <c r="A3338" s="179"/>
      <c r="B3338" s="179"/>
      <c r="C3338" s="179"/>
      <c r="D3338" s="179"/>
      <c r="E3338" s="179"/>
      <c r="F3338" s="179"/>
      <c r="G3338" s="179"/>
      <c r="H3338" s="179"/>
      <c r="I3338" s="179"/>
      <c r="J3338" s="179"/>
    </row>
    <row r="3339" spans="1:10" x14ac:dyDescent="0.25">
      <c r="A3339" s="168" t="s">
        <v>983</v>
      </c>
      <c r="B3339" s="170" t="s">
        <v>3</v>
      </c>
      <c r="C3339" s="168" t="s">
        <v>4</v>
      </c>
      <c r="D3339" s="168" t="s">
        <v>5</v>
      </c>
      <c r="E3339" s="161" t="s">
        <v>1291</v>
      </c>
      <c r="F3339" s="161"/>
      <c r="G3339" s="169" t="s">
        <v>6</v>
      </c>
      <c r="H3339" s="170" t="s">
        <v>7</v>
      </c>
      <c r="I3339" s="170" t="s">
        <v>8</v>
      </c>
      <c r="J3339" s="170" t="s">
        <v>10</v>
      </c>
    </row>
    <row r="3340" spans="1:10" ht="26.4" x14ac:dyDescent="0.25">
      <c r="A3340" s="174" t="s">
        <v>1292</v>
      </c>
      <c r="B3340" s="176" t="s">
        <v>984</v>
      </c>
      <c r="C3340" s="174" t="s">
        <v>36</v>
      </c>
      <c r="D3340" s="174" t="s">
        <v>985</v>
      </c>
      <c r="E3340" s="162" t="s">
        <v>1399</v>
      </c>
      <c r="F3340" s="162"/>
      <c r="G3340" s="175" t="s">
        <v>38</v>
      </c>
      <c r="H3340" s="178">
        <v>1</v>
      </c>
      <c r="I3340" s="177">
        <v>13.15</v>
      </c>
      <c r="J3340" s="177">
        <v>13.15</v>
      </c>
    </row>
    <row r="3341" spans="1:10" ht="26.4" x14ac:dyDescent="0.25">
      <c r="A3341" s="180" t="s">
        <v>1294</v>
      </c>
      <c r="B3341" s="182" t="s">
        <v>1299</v>
      </c>
      <c r="C3341" s="180" t="s">
        <v>36</v>
      </c>
      <c r="D3341" s="180" t="s">
        <v>1300</v>
      </c>
      <c r="E3341" s="163" t="s">
        <v>1297</v>
      </c>
      <c r="F3341" s="163"/>
      <c r="G3341" s="181" t="s">
        <v>1298</v>
      </c>
      <c r="H3341" s="184">
        <v>3.5428000000000001E-2</v>
      </c>
      <c r="I3341" s="183">
        <v>30.42</v>
      </c>
      <c r="J3341" s="183">
        <v>1.07</v>
      </c>
    </row>
    <row r="3342" spans="1:10" ht="26.4" x14ac:dyDescent="0.25">
      <c r="A3342" s="180" t="s">
        <v>1294</v>
      </c>
      <c r="B3342" s="182" t="s">
        <v>1295</v>
      </c>
      <c r="C3342" s="180" t="s">
        <v>36</v>
      </c>
      <c r="D3342" s="180" t="s">
        <v>1296</v>
      </c>
      <c r="E3342" s="163" t="s">
        <v>1297</v>
      </c>
      <c r="F3342" s="163"/>
      <c r="G3342" s="181" t="s">
        <v>1298</v>
      </c>
      <c r="H3342" s="184">
        <v>3.5428000000000001E-2</v>
      </c>
      <c r="I3342" s="183">
        <v>25.7</v>
      </c>
      <c r="J3342" s="183">
        <v>0.91</v>
      </c>
    </row>
    <row r="3343" spans="1:10" ht="26.4" x14ac:dyDescent="0.25">
      <c r="A3343" s="185" t="s">
        <v>1303</v>
      </c>
      <c r="B3343" s="187" t="s">
        <v>2538</v>
      </c>
      <c r="C3343" s="185" t="s">
        <v>36</v>
      </c>
      <c r="D3343" s="185" t="s">
        <v>2539</v>
      </c>
      <c r="E3343" s="164" t="s">
        <v>1307</v>
      </c>
      <c r="F3343" s="164"/>
      <c r="G3343" s="186" t="s">
        <v>38</v>
      </c>
      <c r="H3343" s="189">
        <v>1</v>
      </c>
      <c r="I3343" s="188">
        <v>1.1399999999999999</v>
      </c>
      <c r="J3343" s="188">
        <v>1.1399999999999999</v>
      </c>
    </row>
    <row r="3344" spans="1:10" ht="26.4" x14ac:dyDescent="0.25">
      <c r="A3344" s="185" t="s">
        <v>1303</v>
      </c>
      <c r="B3344" s="187" t="s">
        <v>2540</v>
      </c>
      <c r="C3344" s="185" t="s">
        <v>36</v>
      </c>
      <c r="D3344" s="185" t="s">
        <v>2541</v>
      </c>
      <c r="E3344" s="164" t="s">
        <v>1307</v>
      </c>
      <c r="F3344" s="164"/>
      <c r="G3344" s="186" t="s">
        <v>38</v>
      </c>
      <c r="H3344" s="189">
        <v>1</v>
      </c>
      <c r="I3344" s="188">
        <v>10.029999999999999</v>
      </c>
      <c r="J3344" s="188">
        <v>10.029999999999999</v>
      </c>
    </row>
    <row r="3345" spans="1:10" x14ac:dyDescent="0.25">
      <c r="A3345" s="196"/>
      <c r="B3345" s="196"/>
      <c r="C3345" s="196"/>
      <c r="D3345" s="196"/>
      <c r="E3345" s="196" t="s">
        <v>1309</v>
      </c>
      <c r="F3345" s="197">
        <v>0.69</v>
      </c>
      <c r="G3345" s="196" t="s">
        <v>1310</v>
      </c>
      <c r="H3345" s="197">
        <v>0.79</v>
      </c>
      <c r="I3345" s="196" t="s">
        <v>1311</v>
      </c>
      <c r="J3345" s="197">
        <v>1.48</v>
      </c>
    </row>
    <row r="3346" spans="1:10" x14ac:dyDescent="0.25">
      <c r="A3346" s="196"/>
      <c r="B3346" s="196"/>
      <c r="C3346" s="196"/>
      <c r="D3346" s="196"/>
      <c r="E3346" s="196" t="s">
        <v>1312</v>
      </c>
      <c r="F3346" s="197">
        <v>2.69</v>
      </c>
      <c r="G3346" s="196"/>
      <c r="H3346" s="165" t="s">
        <v>1313</v>
      </c>
      <c r="I3346" s="165"/>
      <c r="J3346" s="197">
        <v>15.84</v>
      </c>
    </row>
    <row r="3347" spans="1:10" ht="14.4" thickBot="1" x14ac:dyDescent="0.3">
      <c r="A3347" s="191"/>
      <c r="B3347" s="191"/>
      <c r="C3347" s="191"/>
      <c r="D3347" s="191"/>
      <c r="E3347" s="191"/>
      <c r="F3347" s="191"/>
      <c r="G3347" s="191" t="s">
        <v>1314</v>
      </c>
      <c r="H3347" s="193" t="s">
        <v>1812</v>
      </c>
      <c r="I3347" s="191" t="s">
        <v>1316</v>
      </c>
      <c r="J3347" s="192">
        <v>205.92</v>
      </c>
    </row>
    <row r="3348" spans="1:10" ht="14.4" thickTop="1" x14ac:dyDescent="0.25">
      <c r="A3348" s="179"/>
      <c r="B3348" s="179"/>
      <c r="C3348" s="179"/>
      <c r="D3348" s="179"/>
      <c r="E3348" s="179"/>
      <c r="F3348" s="179"/>
      <c r="G3348" s="179"/>
      <c r="H3348" s="179"/>
      <c r="I3348" s="179"/>
      <c r="J3348" s="179"/>
    </row>
    <row r="3349" spans="1:10" x14ac:dyDescent="0.25">
      <c r="A3349" s="168" t="s">
        <v>986</v>
      </c>
      <c r="B3349" s="170" t="s">
        <v>3</v>
      </c>
      <c r="C3349" s="168" t="s">
        <v>4</v>
      </c>
      <c r="D3349" s="168" t="s">
        <v>5</v>
      </c>
      <c r="E3349" s="161" t="s">
        <v>1291</v>
      </c>
      <c r="F3349" s="161"/>
      <c r="G3349" s="169" t="s">
        <v>6</v>
      </c>
      <c r="H3349" s="170" t="s">
        <v>7</v>
      </c>
      <c r="I3349" s="170" t="s">
        <v>8</v>
      </c>
      <c r="J3349" s="170" t="s">
        <v>10</v>
      </c>
    </row>
    <row r="3350" spans="1:10" ht="26.4" x14ac:dyDescent="0.25">
      <c r="A3350" s="174" t="s">
        <v>1292</v>
      </c>
      <c r="B3350" s="176" t="s">
        <v>987</v>
      </c>
      <c r="C3350" s="174" t="s">
        <v>36</v>
      </c>
      <c r="D3350" s="174" t="s">
        <v>988</v>
      </c>
      <c r="E3350" s="162" t="s">
        <v>1399</v>
      </c>
      <c r="F3350" s="162"/>
      <c r="G3350" s="175" t="s">
        <v>38</v>
      </c>
      <c r="H3350" s="178">
        <v>1</v>
      </c>
      <c r="I3350" s="177">
        <v>13.15</v>
      </c>
      <c r="J3350" s="177">
        <v>13.15</v>
      </c>
    </row>
    <row r="3351" spans="1:10" ht="26.4" x14ac:dyDescent="0.25">
      <c r="A3351" s="180" t="s">
        <v>1294</v>
      </c>
      <c r="B3351" s="182" t="s">
        <v>1295</v>
      </c>
      <c r="C3351" s="180" t="s">
        <v>36</v>
      </c>
      <c r="D3351" s="180" t="s">
        <v>1296</v>
      </c>
      <c r="E3351" s="163" t="s">
        <v>1297</v>
      </c>
      <c r="F3351" s="163"/>
      <c r="G3351" s="181" t="s">
        <v>1298</v>
      </c>
      <c r="H3351" s="184">
        <v>3.5428000000000001E-2</v>
      </c>
      <c r="I3351" s="183">
        <v>25.7</v>
      </c>
      <c r="J3351" s="183">
        <v>0.91</v>
      </c>
    </row>
    <row r="3352" spans="1:10" ht="26.4" x14ac:dyDescent="0.25">
      <c r="A3352" s="180" t="s">
        <v>1294</v>
      </c>
      <c r="B3352" s="182" t="s">
        <v>1299</v>
      </c>
      <c r="C3352" s="180" t="s">
        <v>36</v>
      </c>
      <c r="D3352" s="180" t="s">
        <v>1300</v>
      </c>
      <c r="E3352" s="163" t="s">
        <v>1297</v>
      </c>
      <c r="F3352" s="163"/>
      <c r="G3352" s="181" t="s">
        <v>1298</v>
      </c>
      <c r="H3352" s="184">
        <v>3.5428000000000001E-2</v>
      </c>
      <c r="I3352" s="183">
        <v>30.42</v>
      </c>
      <c r="J3352" s="183">
        <v>1.07</v>
      </c>
    </row>
    <row r="3353" spans="1:10" ht="26.4" x14ac:dyDescent="0.25">
      <c r="A3353" s="185" t="s">
        <v>1303</v>
      </c>
      <c r="B3353" s="187" t="s">
        <v>2540</v>
      </c>
      <c r="C3353" s="185" t="s">
        <v>36</v>
      </c>
      <c r="D3353" s="185" t="s">
        <v>2541</v>
      </c>
      <c r="E3353" s="164" t="s">
        <v>1307</v>
      </c>
      <c r="F3353" s="164"/>
      <c r="G3353" s="186" t="s">
        <v>38</v>
      </c>
      <c r="H3353" s="189">
        <v>1</v>
      </c>
      <c r="I3353" s="188">
        <v>10.029999999999999</v>
      </c>
      <c r="J3353" s="188">
        <v>10.029999999999999</v>
      </c>
    </row>
    <row r="3354" spans="1:10" ht="26.4" x14ac:dyDescent="0.25">
      <c r="A3354" s="185" t="s">
        <v>1303</v>
      </c>
      <c r="B3354" s="187" t="s">
        <v>2538</v>
      </c>
      <c r="C3354" s="185" t="s">
        <v>36</v>
      </c>
      <c r="D3354" s="185" t="s">
        <v>2539</v>
      </c>
      <c r="E3354" s="164" t="s">
        <v>1307</v>
      </c>
      <c r="F3354" s="164"/>
      <c r="G3354" s="186" t="s">
        <v>38</v>
      </c>
      <c r="H3354" s="189">
        <v>1</v>
      </c>
      <c r="I3354" s="188">
        <v>1.1399999999999999</v>
      </c>
      <c r="J3354" s="188">
        <v>1.1399999999999999</v>
      </c>
    </row>
    <row r="3355" spans="1:10" x14ac:dyDescent="0.25">
      <c r="A3355" s="196"/>
      <c r="B3355" s="196"/>
      <c r="C3355" s="196"/>
      <c r="D3355" s="196"/>
      <c r="E3355" s="196" t="s">
        <v>1309</v>
      </c>
      <c r="F3355" s="197">
        <v>0.69</v>
      </c>
      <c r="G3355" s="196" t="s">
        <v>1310</v>
      </c>
      <c r="H3355" s="197">
        <v>0.79</v>
      </c>
      <c r="I3355" s="196" t="s">
        <v>1311</v>
      </c>
      <c r="J3355" s="197">
        <v>1.48</v>
      </c>
    </row>
    <row r="3356" spans="1:10" x14ac:dyDescent="0.25">
      <c r="A3356" s="196"/>
      <c r="B3356" s="196"/>
      <c r="C3356" s="196"/>
      <c r="D3356" s="196"/>
      <c r="E3356" s="196" t="s">
        <v>1312</v>
      </c>
      <c r="F3356" s="197">
        <v>2.69</v>
      </c>
      <c r="G3356" s="196"/>
      <c r="H3356" s="165" t="s">
        <v>1313</v>
      </c>
      <c r="I3356" s="165"/>
      <c r="J3356" s="197">
        <v>15.84</v>
      </c>
    </row>
    <row r="3357" spans="1:10" ht="14.4" thickBot="1" x14ac:dyDescent="0.3">
      <c r="A3357" s="191"/>
      <c r="B3357" s="191"/>
      <c r="C3357" s="191"/>
      <c r="D3357" s="191"/>
      <c r="E3357" s="191"/>
      <c r="F3357" s="191"/>
      <c r="G3357" s="191" t="s">
        <v>1314</v>
      </c>
      <c r="H3357" s="193" t="s">
        <v>2542</v>
      </c>
      <c r="I3357" s="191" t="s">
        <v>1316</v>
      </c>
      <c r="J3357" s="192">
        <v>554.4</v>
      </c>
    </row>
    <row r="3358" spans="1:10" ht="14.4" thickTop="1" x14ac:dyDescent="0.25">
      <c r="A3358" s="179"/>
      <c r="B3358" s="179"/>
      <c r="C3358" s="179"/>
      <c r="D3358" s="179"/>
      <c r="E3358" s="179"/>
      <c r="F3358" s="179"/>
      <c r="G3358" s="179"/>
      <c r="H3358" s="179"/>
      <c r="I3358" s="179"/>
      <c r="J3358" s="179"/>
    </row>
    <row r="3359" spans="1:10" x14ac:dyDescent="0.25">
      <c r="A3359" s="168" t="s">
        <v>989</v>
      </c>
      <c r="B3359" s="170" t="s">
        <v>3</v>
      </c>
      <c r="C3359" s="168" t="s">
        <v>4</v>
      </c>
      <c r="D3359" s="168" t="s">
        <v>5</v>
      </c>
      <c r="E3359" s="161" t="s">
        <v>1291</v>
      </c>
      <c r="F3359" s="161"/>
      <c r="G3359" s="169" t="s">
        <v>6</v>
      </c>
      <c r="H3359" s="170" t="s">
        <v>7</v>
      </c>
      <c r="I3359" s="170" t="s">
        <v>8</v>
      </c>
      <c r="J3359" s="170" t="s">
        <v>10</v>
      </c>
    </row>
    <row r="3360" spans="1:10" ht="26.4" x14ac:dyDescent="0.25">
      <c r="A3360" s="174" t="s">
        <v>1292</v>
      </c>
      <c r="B3360" s="176" t="s">
        <v>990</v>
      </c>
      <c r="C3360" s="174" t="s">
        <v>36</v>
      </c>
      <c r="D3360" s="174" t="s">
        <v>991</v>
      </c>
      <c r="E3360" s="162" t="s">
        <v>1399</v>
      </c>
      <c r="F3360" s="162"/>
      <c r="G3360" s="175" t="s">
        <v>38</v>
      </c>
      <c r="H3360" s="178">
        <v>1</v>
      </c>
      <c r="I3360" s="177">
        <v>14.13</v>
      </c>
      <c r="J3360" s="177">
        <v>14.13</v>
      </c>
    </row>
    <row r="3361" spans="1:10" ht="26.4" x14ac:dyDescent="0.25">
      <c r="A3361" s="180" t="s">
        <v>1294</v>
      </c>
      <c r="B3361" s="182" t="s">
        <v>1299</v>
      </c>
      <c r="C3361" s="180" t="s">
        <v>36</v>
      </c>
      <c r="D3361" s="180" t="s">
        <v>1300</v>
      </c>
      <c r="E3361" s="163" t="s">
        <v>1297</v>
      </c>
      <c r="F3361" s="163"/>
      <c r="G3361" s="181" t="s">
        <v>1298</v>
      </c>
      <c r="H3361" s="184">
        <v>4.6843000000000003E-2</v>
      </c>
      <c r="I3361" s="183">
        <v>30.42</v>
      </c>
      <c r="J3361" s="183">
        <v>1.42</v>
      </c>
    </row>
    <row r="3362" spans="1:10" ht="26.4" x14ac:dyDescent="0.25">
      <c r="A3362" s="180" t="s">
        <v>1294</v>
      </c>
      <c r="B3362" s="182" t="s">
        <v>1295</v>
      </c>
      <c r="C3362" s="180" t="s">
        <v>36</v>
      </c>
      <c r="D3362" s="180" t="s">
        <v>1296</v>
      </c>
      <c r="E3362" s="163" t="s">
        <v>1297</v>
      </c>
      <c r="F3362" s="163"/>
      <c r="G3362" s="181" t="s">
        <v>1298</v>
      </c>
      <c r="H3362" s="184">
        <v>4.6843000000000003E-2</v>
      </c>
      <c r="I3362" s="183">
        <v>25.7</v>
      </c>
      <c r="J3362" s="183">
        <v>1.2</v>
      </c>
    </row>
    <row r="3363" spans="1:10" ht="26.4" x14ac:dyDescent="0.25">
      <c r="A3363" s="185" t="s">
        <v>1303</v>
      </c>
      <c r="B3363" s="187" t="s">
        <v>2540</v>
      </c>
      <c r="C3363" s="185" t="s">
        <v>36</v>
      </c>
      <c r="D3363" s="185" t="s">
        <v>2541</v>
      </c>
      <c r="E3363" s="164" t="s">
        <v>1307</v>
      </c>
      <c r="F3363" s="164"/>
      <c r="G3363" s="186" t="s">
        <v>38</v>
      </c>
      <c r="H3363" s="189">
        <v>1</v>
      </c>
      <c r="I3363" s="188">
        <v>10.029999999999999</v>
      </c>
      <c r="J3363" s="188">
        <v>10.029999999999999</v>
      </c>
    </row>
    <row r="3364" spans="1:10" ht="26.4" x14ac:dyDescent="0.25">
      <c r="A3364" s="185" t="s">
        <v>1303</v>
      </c>
      <c r="B3364" s="187" t="s">
        <v>2543</v>
      </c>
      <c r="C3364" s="185" t="s">
        <v>36</v>
      </c>
      <c r="D3364" s="185" t="s">
        <v>2544</v>
      </c>
      <c r="E3364" s="164" t="s">
        <v>1307</v>
      </c>
      <c r="F3364" s="164"/>
      <c r="G3364" s="186" t="s">
        <v>38</v>
      </c>
      <c r="H3364" s="189">
        <v>1</v>
      </c>
      <c r="I3364" s="188">
        <v>1.48</v>
      </c>
      <c r="J3364" s="188">
        <v>1.48</v>
      </c>
    </row>
    <row r="3365" spans="1:10" x14ac:dyDescent="0.25">
      <c r="A3365" s="196"/>
      <c r="B3365" s="196"/>
      <c r="C3365" s="196"/>
      <c r="D3365" s="196"/>
      <c r="E3365" s="196" t="s">
        <v>1309</v>
      </c>
      <c r="F3365" s="197">
        <v>0.91</v>
      </c>
      <c r="G3365" s="196" t="s">
        <v>1310</v>
      </c>
      <c r="H3365" s="197">
        <v>1.05</v>
      </c>
      <c r="I3365" s="196" t="s">
        <v>1311</v>
      </c>
      <c r="J3365" s="197">
        <v>1.96</v>
      </c>
    </row>
    <row r="3366" spans="1:10" x14ac:dyDescent="0.25">
      <c r="A3366" s="196"/>
      <c r="B3366" s="196"/>
      <c r="C3366" s="196"/>
      <c r="D3366" s="196"/>
      <c r="E3366" s="196" t="s">
        <v>1312</v>
      </c>
      <c r="F3366" s="197">
        <v>2.89</v>
      </c>
      <c r="G3366" s="196"/>
      <c r="H3366" s="165" t="s">
        <v>1313</v>
      </c>
      <c r="I3366" s="165"/>
      <c r="J3366" s="197">
        <v>17.02</v>
      </c>
    </row>
    <row r="3367" spans="1:10" ht="14.4" thickBot="1" x14ac:dyDescent="0.3">
      <c r="A3367" s="191"/>
      <c r="B3367" s="191"/>
      <c r="C3367" s="191"/>
      <c r="D3367" s="191"/>
      <c r="E3367" s="191"/>
      <c r="F3367" s="191"/>
      <c r="G3367" s="191" t="s">
        <v>1314</v>
      </c>
      <c r="H3367" s="193" t="s">
        <v>1375</v>
      </c>
      <c r="I3367" s="191" t="s">
        <v>1316</v>
      </c>
      <c r="J3367" s="192">
        <v>17.02</v>
      </c>
    </row>
    <row r="3368" spans="1:10" ht="14.4" thickTop="1" x14ac:dyDescent="0.25">
      <c r="A3368" s="179"/>
      <c r="B3368" s="179"/>
      <c r="C3368" s="179"/>
      <c r="D3368" s="179"/>
      <c r="E3368" s="179"/>
      <c r="F3368" s="179"/>
      <c r="G3368" s="179"/>
      <c r="H3368" s="179"/>
      <c r="I3368" s="179"/>
      <c r="J3368" s="179"/>
    </row>
    <row r="3369" spans="1:10" x14ac:dyDescent="0.25">
      <c r="A3369" s="168" t="s">
        <v>992</v>
      </c>
      <c r="B3369" s="170" t="s">
        <v>3</v>
      </c>
      <c r="C3369" s="168" t="s">
        <v>4</v>
      </c>
      <c r="D3369" s="168" t="s">
        <v>5</v>
      </c>
      <c r="E3369" s="161" t="s">
        <v>1291</v>
      </c>
      <c r="F3369" s="161"/>
      <c r="G3369" s="169" t="s">
        <v>6</v>
      </c>
      <c r="H3369" s="170" t="s">
        <v>7</v>
      </c>
      <c r="I3369" s="170" t="s">
        <v>8</v>
      </c>
      <c r="J3369" s="170" t="s">
        <v>10</v>
      </c>
    </row>
    <row r="3370" spans="1:10" ht="26.4" x14ac:dyDescent="0.25">
      <c r="A3370" s="174" t="s">
        <v>1292</v>
      </c>
      <c r="B3370" s="176" t="s">
        <v>993</v>
      </c>
      <c r="C3370" s="174" t="s">
        <v>36</v>
      </c>
      <c r="D3370" s="174" t="s">
        <v>994</v>
      </c>
      <c r="E3370" s="162" t="s">
        <v>1399</v>
      </c>
      <c r="F3370" s="162"/>
      <c r="G3370" s="175" t="s">
        <v>38</v>
      </c>
      <c r="H3370" s="178">
        <v>1</v>
      </c>
      <c r="I3370" s="177">
        <v>63.78</v>
      </c>
      <c r="J3370" s="177">
        <v>63.78</v>
      </c>
    </row>
    <row r="3371" spans="1:10" ht="26.4" x14ac:dyDescent="0.25">
      <c r="A3371" s="180" t="s">
        <v>1294</v>
      </c>
      <c r="B3371" s="182" t="s">
        <v>1295</v>
      </c>
      <c r="C3371" s="180" t="s">
        <v>36</v>
      </c>
      <c r="D3371" s="180" t="s">
        <v>1296</v>
      </c>
      <c r="E3371" s="163" t="s">
        <v>1297</v>
      </c>
      <c r="F3371" s="163"/>
      <c r="G3371" s="181" t="s">
        <v>1298</v>
      </c>
      <c r="H3371" s="184">
        <v>7.0857000000000003E-2</v>
      </c>
      <c r="I3371" s="183">
        <v>25.7</v>
      </c>
      <c r="J3371" s="183">
        <v>1.82</v>
      </c>
    </row>
    <row r="3372" spans="1:10" ht="26.4" x14ac:dyDescent="0.25">
      <c r="A3372" s="180" t="s">
        <v>1294</v>
      </c>
      <c r="B3372" s="182" t="s">
        <v>1299</v>
      </c>
      <c r="C3372" s="180" t="s">
        <v>36</v>
      </c>
      <c r="D3372" s="180" t="s">
        <v>1300</v>
      </c>
      <c r="E3372" s="163" t="s">
        <v>1297</v>
      </c>
      <c r="F3372" s="163"/>
      <c r="G3372" s="181" t="s">
        <v>1298</v>
      </c>
      <c r="H3372" s="184">
        <v>7.0857000000000003E-2</v>
      </c>
      <c r="I3372" s="183">
        <v>30.42</v>
      </c>
      <c r="J3372" s="183">
        <v>2.15</v>
      </c>
    </row>
    <row r="3373" spans="1:10" x14ac:dyDescent="0.25">
      <c r="A3373" s="185" t="s">
        <v>1303</v>
      </c>
      <c r="B3373" s="187" t="s">
        <v>2545</v>
      </c>
      <c r="C3373" s="185" t="s">
        <v>36</v>
      </c>
      <c r="D3373" s="185" t="s">
        <v>2546</v>
      </c>
      <c r="E3373" s="164" t="s">
        <v>1307</v>
      </c>
      <c r="F3373" s="164"/>
      <c r="G3373" s="186" t="s">
        <v>38</v>
      </c>
      <c r="H3373" s="189">
        <v>1</v>
      </c>
      <c r="I3373" s="188">
        <v>57.53</v>
      </c>
      <c r="J3373" s="188">
        <v>57.53</v>
      </c>
    </row>
    <row r="3374" spans="1:10" ht="26.4" x14ac:dyDescent="0.25">
      <c r="A3374" s="185" t="s">
        <v>1303</v>
      </c>
      <c r="B3374" s="187" t="s">
        <v>2538</v>
      </c>
      <c r="C3374" s="185" t="s">
        <v>36</v>
      </c>
      <c r="D3374" s="185" t="s">
        <v>2539</v>
      </c>
      <c r="E3374" s="164" t="s">
        <v>1307</v>
      </c>
      <c r="F3374" s="164"/>
      <c r="G3374" s="186" t="s">
        <v>38</v>
      </c>
      <c r="H3374" s="189">
        <v>2</v>
      </c>
      <c r="I3374" s="188">
        <v>1.1399999999999999</v>
      </c>
      <c r="J3374" s="188">
        <v>2.2799999999999998</v>
      </c>
    </row>
    <row r="3375" spans="1:10" x14ac:dyDescent="0.25">
      <c r="A3375" s="196"/>
      <c r="B3375" s="196"/>
      <c r="C3375" s="196"/>
      <c r="D3375" s="196"/>
      <c r="E3375" s="196" t="s">
        <v>1309</v>
      </c>
      <c r="F3375" s="197">
        <v>1.38</v>
      </c>
      <c r="G3375" s="196" t="s">
        <v>1310</v>
      </c>
      <c r="H3375" s="197">
        <v>1.59</v>
      </c>
      <c r="I3375" s="196" t="s">
        <v>1311</v>
      </c>
      <c r="J3375" s="197">
        <v>2.97</v>
      </c>
    </row>
    <row r="3376" spans="1:10" x14ac:dyDescent="0.25">
      <c r="A3376" s="196"/>
      <c r="B3376" s="196"/>
      <c r="C3376" s="196"/>
      <c r="D3376" s="196"/>
      <c r="E3376" s="196" t="s">
        <v>1312</v>
      </c>
      <c r="F3376" s="197">
        <v>13.07</v>
      </c>
      <c r="G3376" s="196"/>
      <c r="H3376" s="165" t="s">
        <v>1313</v>
      </c>
      <c r="I3376" s="165"/>
      <c r="J3376" s="197">
        <v>76.849999999999994</v>
      </c>
    </row>
    <row r="3377" spans="1:10" ht="14.4" thickBot="1" x14ac:dyDescent="0.3">
      <c r="A3377" s="191"/>
      <c r="B3377" s="191"/>
      <c r="C3377" s="191"/>
      <c r="D3377" s="191"/>
      <c r="E3377" s="191"/>
      <c r="F3377" s="191"/>
      <c r="G3377" s="191" t="s">
        <v>1314</v>
      </c>
      <c r="H3377" s="193" t="s">
        <v>2547</v>
      </c>
      <c r="I3377" s="191" t="s">
        <v>1316</v>
      </c>
      <c r="J3377" s="192">
        <v>3074</v>
      </c>
    </row>
    <row r="3378" spans="1:10" ht="14.4" thickTop="1" x14ac:dyDescent="0.25">
      <c r="A3378" s="179"/>
      <c r="B3378" s="179"/>
      <c r="C3378" s="179"/>
      <c r="D3378" s="179"/>
      <c r="E3378" s="179"/>
      <c r="F3378" s="179"/>
      <c r="G3378" s="179"/>
      <c r="H3378" s="179"/>
      <c r="I3378" s="179"/>
      <c r="J3378" s="179"/>
    </row>
    <row r="3379" spans="1:10" x14ac:dyDescent="0.25">
      <c r="A3379" s="168" t="s">
        <v>995</v>
      </c>
      <c r="B3379" s="170" t="s">
        <v>3</v>
      </c>
      <c r="C3379" s="168" t="s">
        <v>4</v>
      </c>
      <c r="D3379" s="168" t="s">
        <v>5</v>
      </c>
      <c r="E3379" s="161" t="s">
        <v>1291</v>
      </c>
      <c r="F3379" s="161"/>
      <c r="G3379" s="169" t="s">
        <v>6</v>
      </c>
      <c r="H3379" s="170" t="s">
        <v>7</v>
      </c>
      <c r="I3379" s="170" t="s">
        <v>8</v>
      </c>
      <c r="J3379" s="170" t="s">
        <v>10</v>
      </c>
    </row>
    <row r="3380" spans="1:10" ht="26.4" x14ac:dyDescent="0.25">
      <c r="A3380" s="174" t="s">
        <v>1292</v>
      </c>
      <c r="B3380" s="176" t="s">
        <v>996</v>
      </c>
      <c r="C3380" s="174" t="s">
        <v>36</v>
      </c>
      <c r="D3380" s="174" t="s">
        <v>997</v>
      </c>
      <c r="E3380" s="162" t="s">
        <v>1399</v>
      </c>
      <c r="F3380" s="162"/>
      <c r="G3380" s="175" t="s">
        <v>38</v>
      </c>
      <c r="H3380" s="178">
        <v>1</v>
      </c>
      <c r="I3380" s="177">
        <v>65.73</v>
      </c>
      <c r="J3380" s="177">
        <v>65.73</v>
      </c>
    </row>
    <row r="3381" spans="1:10" ht="26.4" x14ac:dyDescent="0.25">
      <c r="A3381" s="180" t="s">
        <v>1294</v>
      </c>
      <c r="B3381" s="182" t="s">
        <v>1295</v>
      </c>
      <c r="C3381" s="180" t="s">
        <v>36</v>
      </c>
      <c r="D3381" s="180" t="s">
        <v>1296</v>
      </c>
      <c r="E3381" s="163" t="s">
        <v>1297</v>
      </c>
      <c r="F3381" s="163"/>
      <c r="G3381" s="181" t="s">
        <v>1298</v>
      </c>
      <c r="H3381" s="184">
        <v>9.3685000000000004E-2</v>
      </c>
      <c r="I3381" s="183">
        <v>25.7</v>
      </c>
      <c r="J3381" s="183">
        <v>2.4</v>
      </c>
    </row>
    <row r="3382" spans="1:10" ht="26.4" x14ac:dyDescent="0.25">
      <c r="A3382" s="180" t="s">
        <v>1294</v>
      </c>
      <c r="B3382" s="182" t="s">
        <v>1299</v>
      </c>
      <c r="C3382" s="180" t="s">
        <v>36</v>
      </c>
      <c r="D3382" s="180" t="s">
        <v>1300</v>
      </c>
      <c r="E3382" s="163" t="s">
        <v>1297</v>
      </c>
      <c r="F3382" s="163"/>
      <c r="G3382" s="181" t="s">
        <v>1298</v>
      </c>
      <c r="H3382" s="184">
        <v>9.3685000000000004E-2</v>
      </c>
      <c r="I3382" s="183">
        <v>30.42</v>
      </c>
      <c r="J3382" s="183">
        <v>2.84</v>
      </c>
    </row>
    <row r="3383" spans="1:10" x14ac:dyDescent="0.25">
      <c r="A3383" s="185" t="s">
        <v>1303</v>
      </c>
      <c r="B3383" s="187" t="s">
        <v>2545</v>
      </c>
      <c r="C3383" s="185" t="s">
        <v>36</v>
      </c>
      <c r="D3383" s="185" t="s">
        <v>2546</v>
      </c>
      <c r="E3383" s="164" t="s">
        <v>1307</v>
      </c>
      <c r="F3383" s="164"/>
      <c r="G3383" s="186" t="s">
        <v>38</v>
      </c>
      <c r="H3383" s="189">
        <v>1</v>
      </c>
      <c r="I3383" s="188">
        <v>57.53</v>
      </c>
      <c r="J3383" s="188">
        <v>57.53</v>
      </c>
    </row>
    <row r="3384" spans="1:10" ht="26.4" x14ac:dyDescent="0.25">
      <c r="A3384" s="185" t="s">
        <v>1303</v>
      </c>
      <c r="B3384" s="187" t="s">
        <v>2543</v>
      </c>
      <c r="C3384" s="185" t="s">
        <v>36</v>
      </c>
      <c r="D3384" s="185" t="s">
        <v>2544</v>
      </c>
      <c r="E3384" s="164" t="s">
        <v>1307</v>
      </c>
      <c r="F3384" s="164"/>
      <c r="G3384" s="186" t="s">
        <v>38</v>
      </c>
      <c r="H3384" s="189">
        <v>2</v>
      </c>
      <c r="I3384" s="188">
        <v>1.48</v>
      </c>
      <c r="J3384" s="188">
        <v>2.96</v>
      </c>
    </row>
    <row r="3385" spans="1:10" x14ac:dyDescent="0.25">
      <c r="A3385" s="196"/>
      <c r="B3385" s="196"/>
      <c r="C3385" s="196"/>
      <c r="D3385" s="196"/>
      <c r="E3385" s="196" t="s">
        <v>1309</v>
      </c>
      <c r="F3385" s="197">
        <v>1.83</v>
      </c>
      <c r="G3385" s="196" t="s">
        <v>1310</v>
      </c>
      <c r="H3385" s="197">
        <v>2.09</v>
      </c>
      <c r="I3385" s="196" t="s">
        <v>1311</v>
      </c>
      <c r="J3385" s="197">
        <v>3.92</v>
      </c>
    </row>
    <row r="3386" spans="1:10" x14ac:dyDescent="0.25">
      <c r="A3386" s="196"/>
      <c r="B3386" s="196"/>
      <c r="C3386" s="196"/>
      <c r="D3386" s="196"/>
      <c r="E3386" s="196" t="s">
        <v>1312</v>
      </c>
      <c r="F3386" s="197">
        <v>13.47</v>
      </c>
      <c r="G3386" s="196"/>
      <c r="H3386" s="165" t="s">
        <v>1313</v>
      </c>
      <c r="I3386" s="165"/>
      <c r="J3386" s="197">
        <v>79.2</v>
      </c>
    </row>
    <row r="3387" spans="1:10" ht="14.4" thickBot="1" x14ac:dyDescent="0.3">
      <c r="A3387" s="191"/>
      <c r="B3387" s="191"/>
      <c r="C3387" s="191"/>
      <c r="D3387" s="191"/>
      <c r="E3387" s="191"/>
      <c r="F3387" s="191"/>
      <c r="G3387" s="191" t="s">
        <v>1314</v>
      </c>
      <c r="H3387" s="193" t="s">
        <v>2055</v>
      </c>
      <c r="I3387" s="191" t="s">
        <v>1316</v>
      </c>
      <c r="J3387" s="192">
        <v>396</v>
      </c>
    </row>
    <row r="3388" spans="1:10" ht="14.4" thickTop="1" x14ac:dyDescent="0.25">
      <c r="A3388" s="179"/>
      <c r="B3388" s="179"/>
      <c r="C3388" s="179"/>
      <c r="D3388" s="179"/>
      <c r="E3388" s="179"/>
      <c r="F3388" s="179"/>
      <c r="G3388" s="179"/>
      <c r="H3388" s="179"/>
      <c r="I3388" s="179"/>
      <c r="J3388" s="179"/>
    </row>
    <row r="3389" spans="1:10" x14ac:dyDescent="0.25">
      <c r="A3389" s="168" t="s">
        <v>998</v>
      </c>
      <c r="B3389" s="170" t="s">
        <v>3</v>
      </c>
      <c r="C3389" s="168" t="s">
        <v>4</v>
      </c>
      <c r="D3389" s="168" t="s">
        <v>5</v>
      </c>
      <c r="E3389" s="161" t="s">
        <v>1291</v>
      </c>
      <c r="F3389" s="161"/>
      <c r="G3389" s="169" t="s">
        <v>6</v>
      </c>
      <c r="H3389" s="170" t="s">
        <v>7</v>
      </c>
      <c r="I3389" s="170" t="s">
        <v>8</v>
      </c>
      <c r="J3389" s="170" t="s">
        <v>10</v>
      </c>
    </row>
    <row r="3390" spans="1:10" ht="26.4" x14ac:dyDescent="0.25">
      <c r="A3390" s="174" t="s">
        <v>1292</v>
      </c>
      <c r="B3390" s="176" t="s">
        <v>999</v>
      </c>
      <c r="C3390" s="174" t="s">
        <v>36</v>
      </c>
      <c r="D3390" s="174" t="s">
        <v>1000</v>
      </c>
      <c r="E3390" s="162" t="s">
        <v>1399</v>
      </c>
      <c r="F3390" s="162"/>
      <c r="G3390" s="175" t="s">
        <v>38</v>
      </c>
      <c r="H3390" s="178">
        <v>1</v>
      </c>
      <c r="I3390" s="177">
        <v>70.81</v>
      </c>
      <c r="J3390" s="177">
        <v>70.81</v>
      </c>
    </row>
    <row r="3391" spans="1:10" ht="26.4" x14ac:dyDescent="0.25">
      <c r="A3391" s="180" t="s">
        <v>1294</v>
      </c>
      <c r="B3391" s="182" t="s">
        <v>1295</v>
      </c>
      <c r="C3391" s="180" t="s">
        <v>36</v>
      </c>
      <c r="D3391" s="180" t="s">
        <v>1296</v>
      </c>
      <c r="E3391" s="163" t="s">
        <v>1297</v>
      </c>
      <c r="F3391" s="163"/>
      <c r="G3391" s="181" t="s">
        <v>1298</v>
      </c>
      <c r="H3391" s="184">
        <v>0.17358499999999999</v>
      </c>
      <c r="I3391" s="183">
        <v>25.7</v>
      </c>
      <c r="J3391" s="183">
        <v>4.46</v>
      </c>
    </row>
    <row r="3392" spans="1:10" ht="26.4" x14ac:dyDescent="0.25">
      <c r="A3392" s="180" t="s">
        <v>1294</v>
      </c>
      <c r="B3392" s="182" t="s">
        <v>1299</v>
      </c>
      <c r="C3392" s="180" t="s">
        <v>36</v>
      </c>
      <c r="D3392" s="180" t="s">
        <v>1300</v>
      </c>
      <c r="E3392" s="163" t="s">
        <v>1297</v>
      </c>
      <c r="F3392" s="163"/>
      <c r="G3392" s="181" t="s">
        <v>1298</v>
      </c>
      <c r="H3392" s="184">
        <v>0.17358499999999999</v>
      </c>
      <c r="I3392" s="183">
        <v>30.42</v>
      </c>
      <c r="J3392" s="183">
        <v>5.28</v>
      </c>
    </row>
    <row r="3393" spans="1:10" ht="26.4" x14ac:dyDescent="0.25">
      <c r="A3393" s="185" t="s">
        <v>1303</v>
      </c>
      <c r="B3393" s="187" t="s">
        <v>2548</v>
      </c>
      <c r="C3393" s="185" t="s">
        <v>36</v>
      </c>
      <c r="D3393" s="185" t="s">
        <v>2549</v>
      </c>
      <c r="E3393" s="164" t="s">
        <v>1307</v>
      </c>
      <c r="F3393" s="164"/>
      <c r="G3393" s="186" t="s">
        <v>38</v>
      </c>
      <c r="H3393" s="189">
        <v>2</v>
      </c>
      <c r="I3393" s="188">
        <v>1.77</v>
      </c>
      <c r="J3393" s="188">
        <v>3.54</v>
      </c>
    </row>
    <row r="3394" spans="1:10" x14ac:dyDescent="0.25">
      <c r="A3394" s="185" t="s">
        <v>1303</v>
      </c>
      <c r="B3394" s="187" t="s">
        <v>2545</v>
      </c>
      <c r="C3394" s="185" t="s">
        <v>36</v>
      </c>
      <c r="D3394" s="185" t="s">
        <v>2546</v>
      </c>
      <c r="E3394" s="164" t="s">
        <v>1307</v>
      </c>
      <c r="F3394" s="164"/>
      <c r="G3394" s="186" t="s">
        <v>38</v>
      </c>
      <c r="H3394" s="189">
        <v>1</v>
      </c>
      <c r="I3394" s="188">
        <v>57.53</v>
      </c>
      <c r="J3394" s="188">
        <v>57.53</v>
      </c>
    </row>
    <row r="3395" spans="1:10" x14ac:dyDescent="0.25">
      <c r="A3395" s="196"/>
      <c r="B3395" s="196"/>
      <c r="C3395" s="196"/>
      <c r="D3395" s="196"/>
      <c r="E3395" s="196" t="s">
        <v>1309</v>
      </c>
      <c r="F3395" s="197">
        <v>3.4</v>
      </c>
      <c r="G3395" s="196" t="s">
        <v>1310</v>
      </c>
      <c r="H3395" s="197">
        <v>3.88</v>
      </c>
      <c r="I3395" s="196" t="s">
        <v>1311</v>
      </c>
      <c r="J3395" s="197">
        <v>7.28</v>
      </c>
    </row>
    <row r="3396" spans="1:10" x14ac:dyDescent="0.25">
      <c r="A3396" s="196"/>
      <c r="B3396" s="196"/>
      <c r="C3396" s="196"/>
      <c r="D3396" s="196"/>
      <c r="E3396" s="196" t="s">
        <v>1312</v>
      </c>
      <c r="F3396" s="197">
        <v>14.51</v>
      </c>
      <c r="G3396" s="196"/>
      <c r="H3396" s="165" t="s">
        <v>1313</v>
      </c>
      <c r="I3396" s="165"/>
      <c r="J3396" s="197">
        <v>85.32</v>
      </c>
    </row>
    <row r="3397" spans="1:10" ht="14.4" thickBot="1" x14ac:dyDescent="0.3">
      <c r="A3397" s="191"/>
      <c r="B3397" s="191"/>
      <c r="C3397" s="191"/>
      <c r="D3397" s="191"/>
      <c r="E3397" s="191"/>
      <c r="F3397" s="191"/>
      <c r="G3397" s="191" t="s">
        <v>1314</v>
      </c>
      <c r="H3397" s="193" t="s">
        <v>1832</v>
      </c>
      <c r="I3397" s="191" t="s">
        <v>1316</v>
      </c>
      <c r="J3397" s="192">
        <v>170.64</v>
      </c>
    </row>
    <row r="3398" spans="1:10" ht="14.4" thickTop="1" x14ac:dyDescent="0.25">
      <c r="A3398" s="179"/>
      <c r="B3398" s="179"/>
      <c r="C3398" s="179"/>
      <c r="D3398" s="179"/>
      <c r="E3398" s="179"/>
      <c r="F3398" s="179"/>
      <c r="G3398" s="179"/>
      <c r="H3398" s="179"/>
      <c r="I3398" s="179"/>
      <c r="J3398" s="179"/>
    </row>
    <row r="3399" spans="1:10" x14ac:dyDescent="0.25">
      <c r="A3399" s="168" t="s">
        <v>1001</v>
      </c>
      <c r="B3399" s="170" t="s">
        <v>3</v>
      </c>
      <c r="C3399" s="168" t="s">
        <v>4</v>
      </c>
      <c r="D3399" s="168" t="s">
        <v>5</v>
      </c>
      <c r="E3399" s="161" t="s">
        <v>1291</v>
      </c>
      <c r="F3399" s="161"/>
      <c r="G3399" s="169" t="s">
        <v>6</v>
      </c>
      <c r="H3399" s="170" t="s">
        <v>7</v>
      </c>
      <c r="I3399" s="170" t="s">
        <v>8</v>
      </c>
      <c r="J3399" s="170" t="s">
        <v>10</v>
      </c>
    </row>
    <row r="3400" spans="1:10" ht="26.4" x14ac:dyDescent="0.25">
      <c r="A3400" s="174" t="s">
        <v>1292</v>
      </c>
      <c r="B3400" s="176" t="s">
        <v>1002</v>
      </c>
      <c r="C3400" s="174" t="s">
        <v>36</v>
      </c>
      <c r="D3400" s="174" t="s">
        <v>1003</v>
      </c>
      <c r="E3400" s="162" t="s">
        <v>1399</v>
      </c>
      <c r="F3400" s="162"/>
      <c r="G3400" s="175" t="s">
        <v>38</v>
      </c>
      <c r="H3400" s="178">
        <v>1</v>
      </c>
      <c r="I3400" s="177">
        <v>63.78</v>
      </c>
      <c r="J3400" s="177">
        <v>63.78</v>
      </c>
    </row>
    <row r="3401" spans="1:10" ht="26.4" x14ac:dyDescent="0.25">
      <c r="A3401" s="180" t="s">
        <v>1294</v>
      </c>
      <c r="B3401" s="182" t="s">
        <v>1299</v>
      </c>
      <c r="C3401" s="180" t="s">
        <v>36</v>
      </c>
      <c r="D3401" s="180" t="s">
        <v>1300</v>
      </c>
      <c r="E3401" s="163" t="s">
        <v>1297</v>
      </c>
      <c r="F3401" s="163"/>
      <c r="G3401" s="181" t="s">
        <v>1298</v>
      </c>
      <c r="H3401" s="184">
        <v>7.0857000000000003E-2</v>
      </c>
      <c r="I3401" s="183">
        <v>30.42</v>
      </c>
      <c r="J3401" s="183">
        <v>2.15</v>
      </c>
    </row>
    <row r="3402" spans="1:10" ht="26.4" x14ac:dyDescent="0.25">
      <c r="A3402" s="180" t="s">
        <v>1294</v>
      </c>
      <c r="B3402" s="182" t="s">
        <v>1295</v>
      </c>
      <c r="C3402" s="180" t="s">
        <v>36</v>
      </c>
      <c r="D3402" s="180" t="s">
        <v>1296</v>
      </c>
      <c r="E3402" s="163" t="s">
        <v>1297</v>
      </c>
      <c r="F3402" s="163"/>
      <c r="G3402" s="181" t="s">
        <v>1298</v>
      </c>
      <c r="H3402" s="184">
        <v>7.0857000000000003E-2</v>
      </c>
      <c r="I3402" s="183">
        <v>25.7</v>
      </c>
      <c r="J3402" s="183">
        <v>1.82</v>
      </c>
    </row>
    <row r="3403" spans="1:10" ht="26.4" x14ac:dyDescent="0.25">
      <c r="A3403" s="185" t="s">
        <v>1303</v>
      </c>
      <c r="B3403" s="187" t="s">
        <v>2538</v>
      </c>
      <c r="C3403" s="185" t="s">
        <v>36</v>
      </c>
      <c r="D3403" s="185" t="s">
        <v>2539</v>
      </c>
      <c r="E3403" s="164" t="s">
        <v>1307</v>
      </c>
      <c r="F3403" s="164"/>
      <c r="G3403" s="186" t="s">
        <v>38</v>
      </c>
      <c r="H3403" s="189">
        <v>2</v>
      </c>
      <c r="I3403" s="188">
        <v>1.1399999999999999</v>
      </c>
      <c r="J3403" s="188">
        <v>2.2799999999999998</v>
      </c>
    </row>
    <row r="3404" spans="1:10" x14ac:dyDescent="0.25">
      <c r="A3404" s="185" t="s">
        <v>1303</v>
      </c>
      <c r="B3404" s="187" t="s">
        <v>2545</v>
      </c>
      <c r="C3404" s="185" t="s">
        <v>36</v>
      </c>
      <c r="D3404" s="185" t="s">
        <v>2546</v>
      </c>
      <c r="E3404" s="164" t="s">
        <v>1307</v>
      </c>
      <c r="F3404" s="164"/>
      <c r="G3404" s="186" t="s">
        <v>38</v>
      </c>
      <c r="H3404" s="189">
        <v>1</v>
      </c>
      <c r="I3404" s="188">
        <v>57.53</v>
      </c>
      <c r="J3404" s="188">
        <v>57.53</v>
      </c>
    </row>
    <row r="3405" spans="1:10" x14ac:dyDescent="0.25">
      <c r="A3405" s="196"/>
      <c r="B3405" s="196"/>
      <c r="C3405" s="196"/>
      <c r="D3405" s="196"/>
      <c r="E3405" s="196" t="s">
        <v>1309</v>
      </c>
      <c r="F3405" s="197">
        <v>1.38</v>
      </c>
      <c r="G3405" s="196" t="s">
        <v>1310</v>
      </c>
      <c r="H3405" s="197">
        <v>1.59</v>
      </c>
      <c r="I3405" s="196" t="s">
        <v>1311</v>
      </c>
      <c r="J3405" s="197">
        <v>2.97</v>
      </c>
    </row>
    <row r="3406" spans="1:10" x14ac:dyDescent="0.25">
      <c r="A3406" s="196"/>
      <c r="B3406" s="196"/>
      <c r="C3406" s="196"/>
      <c r="D3406" s="196"/>
      <c r="E3406" s="196" t="s">
        <v>1312</v>
      </c>
      <c r="F3406" s="197">
        <v>13.07</v>
      </c>
      <c r="G3406" s="196"/>
      <c r="H3406" s="165" t="s">
        <v>1313</v>
      </c>
      <c r="I3406" s="165"/>
      <c r="J3406" s="197">
        <v>76.849999999999994</v>
      </c>
    </row>
    <row r="3407" spans="1:10" ht="14.4" thickBot="1" x14ac:dyDescent="0.3">
      <c r="A3407" s="191"/>
      <c r="B3407" s="191"/>
      <c r="C3407" s="191"/>
      <c r="D3407" s="191"/>
      <c r="E3407" s="191"/>
      <c r="F3407" s="191"/>
      <c r="G3407" s="191" t="s">
        <v>1314</v>
      </c>
      <c r="H3407" s="193" t="s">
        <v>1832</v>
      </c>
      <c r="I3407" s="191" t="s">
        <v>1316</v>
      </c>
      <c r="J3407" s="192">
        <v>153.69999999999999</v>
      </c>
    </row>
    <row r="3408" spans="1:10" ht="14.4" thickTop="1" x14ac:dyDescent="0.25">
      <c r="A3408" s="179"/>
      <c r="B3408" s="179"/>
      <c r="C3408" s="179"/>
      <c r="D3408" s="179"/>
      <c r="E3408" s="179"/>
      <c r="F3408" s="179"/>
      <c r="G3408" s="179"/>
      <c r="H3408" s="179"/>
      <c r="I3408" s="179"/>
      <c r="J3408" s="179"/>
    </row>
    <row r="3409" spans="1:10" x14ac:dyDescent="0.25">
      <c r="A3409" s="168" t="s">
        <v>1004</v>
      </c>
      <c r="B3409" s="170" t="s">
        <v>3</v>
      </c>
      <c r="C3409" s="168" t="s">
        <v>4</v>
      </c>
      <c r="D3409" s="168" t="s">
        <v>5</v>
      </c>
      <c r="E3409" s="161" t="s">
        <v>1291</v>
      </c>
      <c r="F3409" s="161"/>
      <c r="G3409" s="169" t="s">
        <v>6</v>
      </c>
      <c r="H3409" s="170" t="s">
        <v>7</v>
      </c>
      <c r="I3409" s="170" t="s">
        <v>8</v>
      </c>
      <c r="J3409" s="170" t="s">
        <v>10</v>
      </c>
    </row>
    <row r="3410" spans="1:10" ht="26.4" x14ac:dyDescent="0.25">
      <c r="A3410" s="174" t="s">
        <v>1292</v>
      </c>
      <c r="B3410" s="176" t="s">
        <v>993</v>
      </c>
      <c r="C3410" s="174" t="s">
        <v>36</v>
      </c>
      <c r="D3410" s="174" t="s">
        <v>994</v>
      </c>
      <c r="E3410" s="162" t="s">
        <v>1399</v>
      </c>
      <c r="F3410" s="162"/>
      <c r="G3410" s="175" t="s">
        <v>38</v>
      </c>
      <c r="H3410" s="178">
        <v>1</v>
      </c>
      <c r="I3410" s="177">
        <v>63.78</v>
      </c>
      <c r="J3410" s="177">
        <v>63.78</v>
      </c>
    </row>
    <row r="3411" spans="1:10" ht="26.4" x14ac:dyDescent="0.25">
      <c r="A3411" s="180" t="s">
        <v>1294</v>
      </c>
      <c r="B3411" s="182" t="s">
        <v>1295</v>
      </c>
      <c r="C3411" s="180" t="s">
        <v>36</v>
      </c>
      <c r="D3411" s="180" t="s">
        <v>1296</v>
      </c>
      <c r="E3411" s="163" t="s">
        <v>1297</v>
      </c>
      <c r="F3411" s="163"/>
      <c r="G3411" s="181" t="s">
        <v>1298</v>
      </c>
      <c r="H3411" s="184">
        <v>7.0857000000000003E-2</v>
      </c>
      <c r="I3411" s="183">
        <v>25.7</v>
      </c>
      <c r="J3411" s="183">
        <v>1.82</v>
      </c>
    </row>
    <row r="3412" spans="1:10" ht="26.4" x14ac:dyDescent="0.25">
      <c r="A3412" s="180" t="s">
        <v>1294</v>
      </c>
      <c r="B3412" s="182" t="s">
        <v>1299</v>
      </c>
      <c r="C3412" s="180" t="s">
        <v>36</v>
      </c>
      <c r="D3412" s="180" t="s">
        <v>1300</v>
      </c>
      <c r="E3412" s="163" t="s">
        <v>1297</v>
      </c>
      <c r="F3412" s="163"/>
      <c r="G3412" s="181" t="s">
        <v>1298</v>
      </c>
      <c r="H3412" s="184">
        <v>7.0857000000000003E-2</v>
      </c>
      <c r="I3412" s="183">
        <v>30.42</v>
      </c>
      <c r="J3412" s="183">
        <v>2.15</v>
      </c>
    </row>
    <row r="3413" spans="1:10" x14ac:dyDescent="0.25">
      <c r="A3413" s="185" t="s">
        <v>1303</v>
      </c>
      <c r="B3413" s="187" t="s">
        <v>2545</v>
      </c>
      <c r="C3413" s="185" t="s">
        <v>36</v>
      </c>
      <c r="D3413" s="185" t="s">
        <v>2546</v>
      </c>
      <c r="E3413" s="164" t="s">
        <v>1307</v>
      </c>
      <c r="F3413" s="164"/>
      <c r="G3413" s="186" t="s">
        <v>38</v>
      </c>
      <c r="H3413" s="189">
        <v>1</v>
      </c>
      <c r="I3413" s="188">
        <v>57.53</v>
      </c>
      <c r="J3413" s="188">
        <v>57.53</v>
      </c>
    </row>
    <row r="3414" spans="1:10" ht="26.4" x14ac:dyDescent="0.25">
      <c r="A3414" s="185" t="s">
        <v>1303</v>
      </c>
      <c r="B3414" s="187" t="s">
        <v>2538</v>
      </c>
      <c r="C3414" s="185" t="s">
        <v>36</v>
      </c>
      <c r="D3414" s="185" t="s">
        <v>2539</v>
      </c>
      <c r="E3414" s="164" t="s">
        <v>1307</v>
      </c>
      <c r="F3414" s="164"/>
      <c r="G3414" s="186" t="s">
        <v>38</v>
      </c>
      <c r="H3414" s="189">
        <v>2</v>
      </c>
      <c r="I3414" s="188">
        <v>1.1399999999999999</v>
      </c>
      <c r="J3414" s="188">
        <v>2.2799999999999998</v>
      </c>
    </row>
    <row r="3415" spans="1:10" x14ac:dyDescent="0.25">
      <c r="A3415" s="196"/>
      <c r="B3415" s="196"/>
      <c r="C3415" s="196"/>
      <c r="D3415" s="196"/>
      <c r="E3415" s="196" t="s">
        <v>1309</v>
      </c>
      <c r="F3415" s="197">
        <v>1.38</v>
      </c>
      <c r="G3415" s="196" t="s">
        <v>1310</v>
      </c>
      <c r="H3415" s="197">
        <v>1.59</v>
      </c>
      <c r="I3415" s="196" t="s">
        <v>1311</v>
      </c>
      <c r="J3415" s="197">
        <v>2.97</v>
      </c>
    </row>
    <row r="3416" spans="1:10" x14ac:dyDescent="0.25">
      <c r="A3416" s="196"/>
      <c r="B3416" s="196"/>
      <c r="C3416" s="196"/>
      <c r="D3416" s="196"/>
      <c r="E3416" s="196" t="s">
        <v>1312</v>
      </c>
      <c r="F3416" s="197">
        <v>13.07</v>
      </c>
      <c r="G3416" s="196"/>
      <c r="H3416" s="165" t="s">
        <v>1313</v>
      </c>
      <c r="I3416" s="165"/>
      <c r="J3416" s="197">
        <v>76.849999999999994</v>
      </c>
    </row>
    <row r="3417" spans="1:10" ht="14.4" thickBot="1" x14ac:dyDescent="0.3">
      <c r="A3417" s="191"/>
      <c r="B3417" s="191"/>
      <c r="C3417" s="191"/>
      <c r="D3417" s="191"/>
      <c r="E3417" s="191"/>
      <c r="F3417" s="191"/>
      <c r="G3417" s="191" t="s">
        <v>1314</v>
      </c>
      <c r="H3417" s="193" t="s">
        <v>2547</v>
      </c>
      <c r="I3417" s="191" t="s">
        <v>1316</v>
      </c>
      <c r="J3417" s="192">
        <v>3074</v>
      </c>
    </row>
    <row r="3418" spans="1:10" ht="14.4" thickTop="1" x14ac:dyDescent="0.25">
      <c r="A3418" s="179"/>
      <c r="B3418" s="179"/>
      <c r="C3418" s="179"/>
      <c r="D3418" s="179"/>
      <c r="E3418" s="179"/>
      <c r="F3418" s="179"/>
      <c r="G3418" s="179"/>
      <c r="H3418" s="179"/>
      <c r="I3418" s="179"/>
      <c r="J3418" s="179"/>
    </row>
    <row r="3419" spans="1:10" x14ac:dyDescent="0.25">
      <c r="A3419" s="168" t="s">
        <v>1005</v>
      </c>
      <c r="B3419" s="170" t="s">
        <v>3</v>
      </c>
      <c r="C3419" s="168" t="s">
        <v>4</v>
      </c>
      <c r="D3419" s="168" t="s">
        <v>5</v>
      </c>
      <c r="E3419" s="161" t="s">
        <v>1291</v>
      </c>
      <c r="F3419" s="161"/>
      <c r="G3419" s="169" t="s">
        <v>6</v>
      </c>
      <c r="H3419" s="170" t="s">
        <v>7</v>
      </c>
      <c r="I3419" s="170" t="s">
        <v>8</v>
      </c>
      <c r="J3419" s="170" t="s">
        <v>10</v>
      </c>
    </row>
    <row r="3420" spans="1:10" ht="26.4" x14ac:dyDescent="0.25">
      <c r="A3420" s="174" t="s">
        <v>1292</v>
      </c>
      <c r="B3420" s="176" t="s">
        <v>1006</v>
      </c>
      <c r="C3420" s="174" t="s">
        <v>36</v>
      </c>
      <c r="D3420" s="174" t="s">
        <v>1007</v>
      </c>
      <c r="E3420" s="162" t="s">
        <v>1399</v>
      </c>
      <c r="F3420" s="162"/>
      <c r="G3420" s="175" t="s">
        <v>38</v>
      </c>
      <c r="H3420" s="178">
        <v>1</v>
      </c>
      <c r="I3420" s="177">
        <v>74.73</v>
      </c>
      <c r="J3420" s="177">
        <v>74.73</v>
      </c>
    </row>
    <row r="3421" spans="1:10" ht="26.4" x14ac:dyDescent="0.25">
      <c r="A3421" s="180" t="s">
        <v>1294</v>
      </c>
      <c r="B3421" s="182" t="s">
        <v>1295</v>
      </c>
      <c r="C3421" s="180" t="s">
        <v>36</v>
      </c>
      <c r="D3421" s="180" t="s">
        <v>1296</v>
      </c>
      <c r="E3421" s="163" t="s">
        <v>1297</v>
      </c>
      <c r="F3421" s="163"/>
      <c r="G3421" s="181" t="s">
        <v>1298</v>
      </c>
      <c r="H3421" s="184">
        <v>0.25427899999999998</v>
      </c>
      <c r="I3421" s="183">
        <v>25.7</v>
      </c>
      <c r="J3421" s="183">
        <v>6.53</v>
      </c>
    </row>
    <row r="3422" spans="1:10" ht="26.4" x14ac:dyDescent="0.25">
      <c r="A3422" s="180" t="s">
        <v>1294</v>
      </c>
      <c r="B3422" s="182" t="s">
        <v>1299</v>
      </c>
      <c r="C3422" s="180" t="s">
        <v>36</v>
      </c>
      <c r="D3422" s="180" t="s">
        <v>1300</v>
      </c>
      <c r="E3422" s="163" t="s">
        <v>1297</v>
      </c>
      <c r="F3422" s="163"/>
      <c r="G3422" s="181" t="s">
        <v>1298</v>
      </c>
      <c r="H3422" s="184">
        <v>0.25427899999999998</v>
      </c>
      <c r="I3422" s="183">
        <v>30.42</v>
      </c>
      <c r="J3422" s="183">
        <v>7.73</v>
      </c>
    </row>
    <row r="3423" spans="1:10" ht="26.4" x14ac:dyDescent="0.25">
      <c r="A3423" s="185" t="s">
        <v>1303</v>
      </c>
      <c r="B3423" s="187" t="s">
        <v>2550</v>
      </c>
      <c r="C3423" s="185" t="s">
        <v>36</v>
      </c>
      <c r="D3423" s="185" t="s">
        <v>2551</v>
      </c>
      <c r="E3423" s="164" t="s">
        <v>1307</v>
      </c>
      <c r="F3423" s="164"/>
      <c r="G3423" s="186" t="s">
        <v>38</v>
      </c>
      <c r="H3423" s="189">
        <v>2</v>
      </c>
      <c r="I3423" s="188">
        <v>1.91</v>
      </c>
      <c r="J3423" s="188">
        <v>3.82</v>
      </c>
    </row>
    <row r="3424" spans="1:10" ht="26.4" x14ac:dyDescent="0.25">
      <c r="A3424" s="185" t="s">
        <v>1303</v>
      </c>
      <c r="B3424" s="187" t="s">
        <v>2552</v>
      </c>
      <c r="C3424" s="185" t="s">
        <v>36</v>
      </c>
      <c r="D3424" s="185" t="s">
        <v>2553</v>
      </c>
      <c r="E3424" s="164" t="s">
        <v>1307</v>
      </c>
      <c r="F3424" s="164"/>
      <c r="G3424" s="186" t="s">
        <v>38</v>
      </c>
      <c r="H3424" s="189">
        <v>1</v>
      </c>
      <c r="I3424" s="188">
        <v>56.65</v>
      </c>
      <c r="J3424" s="188">
        <v>56.65</v>
      </c>
    </row>
    <row r="3425" spans="1:10" x14ac:dyDescent="0.25">
      <c r="A3425" s="196"/>
      <c r="B3425" s="196"/>
      <c r="C3425" s="196"/>
      <c r="D3425" s="196"/>
      <c r="E3425" s="196" t="s">
        <v>1309</v>
      </c>
      <c r="F3425" s="197">
        <v>4.99</v>
      </c>
      <c r="G3425" s="196" t="s">
        <v>1310</v>
      </c>
      <c r="H3425" s="197">
        <v>5.69</v>
      </c>
      <c r="I3425" s="196" t="s">
        <v>1311</v>
      </c>
      <c r="J3425" s="197">
        <v>10.68</v>
      </c>
    </row>
    <row r="3426" spans="1:10" x14ac:dyDescent="0.25">
      <c r="A3426" s="196"/>
      <c r="B3426" s="196"/>
      <c r="C3426" s="196"/>
      <c r="D3426" s="196"/>
      <c r="E3426" s="196" t="s">
        <v>1312</v>
      </c>
      <c r="F3426" s="197">
        <v>15.31</v>
      </c>
      <c r="G3426" s="196"/>
      <c r="H3426" s="165" t="s">
        <v>1313</v>
      </c>
      <c r="I3426" s="165"/>
      <c r="J3426" s="197">
        <v>90.04</v>
      </c>
    </row>
    <row r="3427" spans="1:10" ht="14.4" thickBot="1" x14ac:dyDescent="0.3">
      <c r="A3427" s="191"/>
      <c r="B3427" s="191"/>
      <c r="C3427" s="191"/>
      <c r="D3427" s="191"/>
      <c r="E3427" s="191"/>
      <c r="F3427" s="191"/>
      <c r="G3427" s="191" t="s">
        <v>1314</v>
      </c>
      <c r="H3427" s="193" t="s">
        <v>1981</v>
      </c>
      <c r="I3427" s="191" t="s">
        <v>1316</v>
      </c>
      <c r="J3427" s="192">
        <v>270.12</v>
      </c>
    </row>
    <row r="3428" spans="1:10" ht="14.4" thickTop="1" x14ac:dyDescent="0.25">
      <c r="A3428" s="179"/>
      <c r="B3428" s="179"/>
      <c r="C3428" s="179"/>
      <c r="D3428" s="179"/>
      <c r="E3428" s="179"/>
      <c r="F3428" s="179"/>
      <c r="G3428" s="179"/>
      <c r="H3428" s="179"/>
      <c r="I3428" s="179"/>
      <c r="J3428" s="179"/>
    </row>
    <row r="3429" spans="1:10" x14ac:dyDescent="0.25">
      <c r="A3429" s="168" t="s">
        <v>1008</v>
      </c>
      <c r="B3429" s="170" t="s">
        <v>3</v>
      </c>
      <c r="C3429" s="168" t="s">
        <v>4</v>
      </c>
      <c r="D3429" s="168" t="s">
        <v>5</v>
      </c>
      <c r="E3429" s="161" t="s">
        <v>1291</v>
      </c>
      <c r="F3429" s="161"/>
      <c r="G3429" s="169" t="s">
        <v>6</v>
      </c>
      <c r="H3429" s="170" t="s">
        <v>7</v>
      </c>
      <c r="I3429" s="170" t="s">
        <v>8</v>
      </c>
      <c r="J3429" s="170" t="s">
        <v>10</v>
      </c>
    </row>
    <row r="3430" spans="1:10" ht="26.4" x14ac:dyDescent="0.25">
      <c r="A3430" s="174" t="s">
        <v>1292</v>
      </c>
      <c r="B3430" s="176" t="s">
        <v>1009</v>
      </c>
      <c r="C3430" s="174" t="s">
        <v>20</v>
      </c>
      <c r="D3430" s="174" t="s">
        <v>1010</v>
      </c>
      <c r="E3430" s="162" t="s">
        <v>1293</v>
      </c>
      <c r="F3430" s="162"/>
      <c r="G3430" s="175" t="s">
        <v>38</v>
      </c>
      <c r="H3430" s="178">
        <v>1</v>
      </c>
      <c r="I3430" s="177">
        <v>147.80000000000001</v>
      </c>
      <c r="J3430" s="177">
        <v>147.80000000000001</v>
      </c>
    </row>
    <row r="3431" spans="1:10" ht="26.4" x14ac:dyDescent="0.25">
      <c r="A3431" s="180" t="s">
        <v>1294</v>
      </c>
      <c r="B3431" s="182" t="s">
        <v>1301</v>
      </c>
      <c r="C3431" s="180" t="s">
        <v>36</v>
      </c>
      <c r="D3431" s="180" t="s">
        <v>1302</v>
      </c>
      <c r="E3431" s="163" t="s">
        <v>1297</v>
      </c>
      <c r="F3431" s="163"/>
      <c r="G3431" s="181" t="s">
        <v>1298</v>
      </c>
      <c r="H3431" s="184">
        <v>0.6</v>
      </c>
      <c r="I3431" s="183">
        <v>24.25</v>
      </c>
      <c r="J3431" s="183">
        <v>14.55</v>
      </c>
    </row>
    <row r="3432" spans="1:10" ht="26.4" x14ac:dyDescent="0.25">
      <c r="A3432" s="180" t="s">
        <v>1294</v>
      </c>
      <c r="B3432" s="182" t="s">
        <v>1299</v>
      </c>
      <c r="C3432" s="180" t="s">
        <v>36</v>
      </c>
      <c r="D3432" s="180" t="s">
        <v>1300</v>
      </c>
      <c r="E3432" s="163" t="s">
        <v>1297</v>
      </c>
      <c r="F3432" s="163"/>
      <c r="G3432" s="181" t="s">
        <v>1298</v>
      </c>
      <c r="H3432" s="184">
        <v>0.6</v>
      </c>
      <c r="I3432" s="183">
        <v>30.42</v>
      </c>
      <c r="J3432" s="183">
        <v>18.25</v>
      </c>
    </row>
    <row r="3433" spans="1:10" ht="26.4" x14ac:dyDescent="0.25">
      <c r="A3433" s="185" t="s">
        <v>1303</v>
      </c>
      <c r="B3433" s="187" t="s">
        <v>2554</v>
      </c>
      <c r="C3433" s="185" t="s">
        <v>1642</v>
      </c>
      <c r="D3433" s="185" t="s">
        <v>2555</v>
      </c>
      <c r="E3433" s="164" t="s">
        <v>1307</v>
      </c>
      <c r="F3433" s="164"/>
      <c r="G3433" s="186" t="s">
        <v>771</v>
      </c>
      <c r="H3433" s="189">
        <v>1</v>
      </c>
      <c r="I3433" s="188">
        <v>115</v>
      </c>
      <c r="J3433" s="188">
        <v>115</v>
      </c>
    </row>
    <row r="3434" spans="1:10" x14ac:dyDescent="0.25">
      <c r="A3434" s="196"/>
      <c r="B3434" s="196"/>
      <c r="C3434" s="196"/>
      <c r="D3434" s="196"/>
      <c r="E3434" s="196" t="s">
        <v>1309</v>
      </c>
      <c r="F3434" s="197">
        <v>11.41</v>
      </c>
      <c r="G3434" s="196" t="s">
        <v>1310</v>
      </c>
      <c r="H3434" s="197">
        <v>12.99</v>
      </c>
      <c r="I3434" s="196" t="s">
        <v>1311</v>
      </c>
      <c r="J3434" s="197">
        <v>24.4</v>
      </c>
    </row>
    <row r="3435" spans="1:10" x14ac:dyDescent="0.25">
      <c r="A3435" s="196"/>
      <c r="B3435" s="196"/>
      <c r="C3435" s="196"/>
      <c r="D3435" s="196"/>
      <c r="E3435" s="196" t="s">
        <v>1312</v>
      </c>
      <c r="F3435" s="197">
        <v>30.29</v>
      </c>
      <c r="G3435" s="196"/>
      <c r="H3435" s="165" t="s">
        <v>1313</v>
      </c>
      <c r="I3435" s="165"/>
      <c r="J3435" s="197">
        <v>178.09</v>
      </c>
    </row>
    <row r="3436" spans="1:10" ht="14.4" thickBot="1" x14ac:dyDescent="0.3">
      <c r="A3436" s="191"/>
      <c r="B3436" s="191"/>
      <c r="C3436" s="191"/>
      <c r="D3436" s="191"/>
      <c r="E3436" s="191"/>
      <c r="F3436" s="191"/>
      <c r="G3436" s="191" t="s">
        <v>1314</v>
      </c>
      <c r="H3436" s="193" t="s">
        <v>1832</v>
      </c>
      <c r="I3436" s="191" t="s">
        <v>1316</v>
      </c>
      <c r="J3436" s="192">
        <v>356.18</v>
      </c>
    </row>
    <row r="3437" spans="1:10" ht="14.4" thickTop="1" x14ac:dyDescent="0.25">
      <c r="A3437" s="179"/>
      <c r="B3437" s="179"/>
      <c r="C3437" s="179"/>
      <c r="D3437" s="179"/>
      <c r="E3437" s="179"/>
      <c r="F3437" s="179"/>
      <c r="G3437" s="179"/>
      <c r="H3437" s="179"/>
      <c r="I3437" s="179"/>
      <c r="J3437" s="179"/>
    </row>
    <row r="3438" spans="1:10" x14ac:dyDescent="0.25">
      <c r="A3438" s="168" t="s">
        <v>1011</v>
      </c>
      <c r="B3438" s="170" t="s">
        <v>3</v>
      </c>
      <c r="C3438" s="168" t="s">
        <v>4</v>
      </c>
      <c r="D3438" s="168" t="s">
        <v>5</v>
      </c>
      <c r="E3438" s="161" t="s">
        <v>1291</v>
      </c>
      <c r="F3438" s="161"/>
      <c r="G3438" s="169" t="s">
        <v>6</v>
      </c>
      <c r="H3438" s="170" t="s">
        <v>7</v>
      </c>
      <c r="I3438" s="170" t="s">
        <v>8</v>
      </c>
      <c r="J3438" s="170" t="s">
        <v>10</v>
      </c>
    </row>
    <row r="3439" spans="1:10" ht="26.4" x14ac:dyDescent="0.25">
      <c r="A3439" s="174" t="s">
        <v>1292</v>
      </c>
      <c r="B3439" s="176" t="s">
        <v>1012</v>
      </c>
      <c r="C3439" s="174" t="s">
        <v>36</v>
      </c>
      <c r="D3439" s="174" t="s">
        <v>1013</v>
      </c>
      <c r="E3439" s="162" t="s">
        <v>1399</v>
      </c>
      <c r="F3439" s="162"/>
      <c r="G3439" s="175" t="s">
        <v>38</v>
      </c>
      <c r="H3439" s="178">
        <v>1</v>
      </c>
      <c r="I3439" s="177">
        <v>471.55</v>
      </c>
      <c r="J3439" s="177">
        <v>471.55</v>
      </c>
    </row>
    <row r="3440" spans="1:10" ht="26.4" x14ac:dyDescent="0.25">
      <c r="A3440" s="180" t="s">
        <v>1294</v>
      </c>
      <c r="B3440" s="182" t="s">
        <v>1299</v>
      </c>
      <c r="C3440" s="180" t="s">
        <v>36</v>
      </c>
      <c r="D3440" s="180" t="s">
        <v>1300</v>
      </c>
      <c r="E3440" s="163" t="s">
        <v>1297</v>
      </c>
      <c r="F3440" s="163"/>
      <c r="G3440" s="181" t="s">
        <v>1298</v>
      </c>
      <c r="H3440" s="184">
        <v>1.222415</v>
      </c>
      <c r="I3440" s="183">
        <v>30.42</v>
      </c>
      <c r="J3440" s="183">
        <v>37.18</v>
      </c>
    </row>
    <row r="3441" spans="1:10" ht="26.4" x14ac:dyDescent="0.25">
      <c r="A3441" s="180" t="s">
        <v>1294</v>
      </c>
      <c r="B3441" s="182" t="s">
        <v>1295</v>
      </c>
      <c r="C3441" s="180" t="s">
        <v>36</v>
      </c>
      <c r="D3441" s="180" t="s">
        <v>1296</v>
      </c>
      <c r="E3441" s="163" t="s">
        <v>1297</v>
      </c>
      <c r="F3441" s="163"/>
      <c r="G3441" s="181" t="s">
        <v>1298</v>
      </c>
      <c r="H3441" s="184">
        <v>1.222415</v>
      </c>
      <c r="I3441" s="183">
        <v>25.7</v>
      </c>
      <c r="J3441" s="183">
        <v>31.41</v>
      </c>
    </row>
    <row r="3442" spans="1:10" x14ac:dyDescent="0.25">
      <c r="A3442" s="185" t="s">
        <v>1303</v>
      </c>
      <c r="B3442" s="187" t="s">
        <v>2556</v>
      </c>
      <c r="C3442" s="185" t="s">
        <v>36</v>
      </c>
      <c r="D3442" s="185" t="s">
        <v>2557</v>
      </c>
      <c r="E3442" s="164" t="s">
        <v>1307</v>
      </c>
      <c r="F3442" s="164"/>
      <c r="G3442" s="186" t="s">
        <v>38</v>
      </c>
      <c r="H3442" s="189">
        <v>1</v>
      </c>
      <c r="I3442" s="188">
        <v>384.51</v>
      </c>
      <c r="J3442" s="188">
        <v>384.51</v>
      </c>
    </row>
    <row r="3443" spans="1:10" ht="26.4" x14ac:dyDescent="0.25">
      <c r="A3443" s="185" t="s">
        <v>1303</v>
      </c>
      <c r="B3443" s="187" t="s">
        <v>2558</v>
      </c>
      <c r="C3443" s="185" t="s">
        <v>36</v>
      </c>
      <c r="D3443" s="185" t="s">
        <v>2559</v>
      </c>
      <c r="E3443" s="164" t="s">
        <v>1307</v>
      </c>
      <c r="F3443" s="164"/>
      <c r="G3443" s="186" t="s">
        <v>38</v>
      </c>
      <c r="H3443" s="189">
        <v>3</v>
      </c>
      <c r="I3443" s="188">
        <v>6.15</v>
      </c>
      <c r="J3443" s="188">
        <v>18.45</v>
      </c>
    </row>
    <row r="3444" spans="1:10" x14ac:dyDescent="0.25">
      <c r="A3444" s="196"/>
      <c r="B3444" s="196"/>
      <c r="C3444" s="196"/>
      <c r="D3444" s="196"/>
      <c r="E3444" s="196" t="s">
        <v>1309</v>
      </c>
      <c r="F3444" s="197">
        <v>24.01</v>
      </c>
      <c r="G3444" s="196" t="s">
        <v>1310</v>
      </c>
      <c r="H3444" s="197">
        <v>27.34</v>
      </c>
      <c r="I3444" s="196" t="s">
        <v>1311</v>
      </c>
      <c r="J3444" s="197">
        <v>51.35</v>
      </c>
    </row>
    <row r="3445" spans="1:10" x14ac:dyDescent="0.25">
      <c r="A3445" s="196"/>
      <c r="B3445" s="196"/>
      <c r="C3445" s="196"/>
      <c r="D3445" s="196"/>
      <c r="E3445" s="196" t="s">
        <v>1312</v>
      </c>
      <c r="F3445" s="197">
        <v>96.66</v>
      </c>
      <c r="G3445" s="196"/>
      <c r="H3445" s="165" t="s">
        <v>1313</v>
      </c>
      <c r="I3445" s="165"/>
      <c r="J3445" s="197">
        <v>568.21</v>
      </c>
    </row>
    <row r="3446" spans="1:10" ht="14.4" thickBot="1" x14ac:dyDescent="0.3">
      <c r="A3446" s="191"/>
      <c r="B3446" s="191"/>
      <c r="C3446" s="191"/>
      <c r="D3446" s="191"/>
      <c r="E3446" s="191"/>
      <c r="F3446" s="191"/>
      <c r="G3446" s="191" t="s">
        <v>1314</v>
      </c>
      <c r="H3446" s="193" t="s">
        <v>1832</v>
      </c>
      <c r="I3446" s="191" t="s">
        <v>1316</v>
      </c>
      <c r="J3446" s="192">
        <v>1136.42</v>
      </c>
    </row>
    <row r="3447" spans="1:10" ht="14.4" thickTop="1" x14ac:dyDescent="0.25">
      <c r="A3447" s="179"/>
      <c r="B3447" s="179"/>
      <c r="C3447" s="179"/>
      <c r="D3447" s="179"/>
      <c r="E3447" s="179"/>
      <c r="F3447" s="179"/>
      <c r="G3447" s="179"/>
      <c r="H3447" s="179"/>
      <c r="I3447" s="179"/>
      <c r="J3447" s="179"/>
    </row>
    <row r="3448" spans="1:10" x14ac:dyDescent="0.25">
      <c r="A3448" s="168" t="s">
        <v>1014</v>
      </c>
      <c r="B3448" s="170" t="s">
        <v>3</v>
      </c>
      <c r="C3448" s="168" t="s">
        <v>4</v>
      </c>
      <c r="D3448" s="168" t="s">
        <v>5</v>
      </c>
      <c r="E3448" s="161" t="s">
        <v>1291</v>
      </c>
      <c r="F3448" s="161"/>
      <c r="G3448" s="169" t="s">
        <v>6</v>
      </c>
      <c r="H3448" s="170" t="s">
        <v>7</v>
      </c>
      <c r="I3448" s="170" t="s">
        <v>8</v>
      </c>
      <c r="J3448" s="170" t="s">
        <v>10</v>
      </c>
    </row>
    <row r="3449" spans="1:10" ht="39.6" x14ac:dyDescent="0.25">
      <c r="A3449" s="174" t="s">
        <v>1292</v>
      </c>
      <c r="B3449" s="176" t="s">
        <v>1015</v>
      </c>
      <c r="C3449" s="174" t="s">
        <v>20</v>
      </c>
      <c r="D3449" s="174" t="s">
        <v>1016</v>
      </c>
      <c r="E3449" s="162" t="s">
        <v>1293</v>
      </c>
      <c r="F3449" s="162"/>
      <c r="G3449" s="175" t="s">
        <v>38</v>
      </c>
      <c r="H3449" s="178">
        <v>1</v>
      </c>
      <c r="I3449" s="177">
        <v>552.24</v>
      </c>
      <c r="J3449" s="177">
        <v>552.24</v>
      </c>
    </row>
    <row r="3450" spans="1:10" ht="26.4" x14ac:dyDescent="0.25">
      <c r="A3450" s="180" t="s">
        <v>1294</v>
      </c>
      <c r="B3450" s="182" t="s">
        <v>1299</v>
      </c>
      <c r="C3450" s="180" t="s">
        <v>36</v>
      </c>
      <c r="D3450" s="180" t="s">
        <v>1300</v>
      </c>
      <c r="E3450" s="163" t="s">
        <v>1297</v>
      </c>
      <c r="F3450" s="163"/>
      <c r="G3450" s="181" t="s">
        <v>1298</v>
      </c>
      <c r="H3450" s="184">
        <v>1.5</v>
      </c>
      <c r="I3450" s="183">
        <v>30.42</v>
      </c>
      <c r="J3450" s="183">
        <v>45.63</v>
      </c>
    </row>
    <row r="3451" spans="1:10" ht="26.4" x14ac:dyDescent="0.25">
      <c r="A3451" s="180" t="s">
        <v>1294</v>
      </c>
      <c r="B3451" s="182" t="s">
        <v>1295</v>
      </c>
      <c r="C3451" s="180" t="s">
        <v>36</v>
      </c>
      <c r="D3451" s="180" t="s">
        <v>1296</v>
      </c>
      <c r="E3451" s="163" t="s">
        <v>1297</v>
      </c>
      <c r="F3451" s="163"/>
      <c r="G3451" s="181" t="s">
        <v>1298</v>
      </c>
      <c r="H3451" s="184">
        <v>1.5</v>
      </c>
      <c r="I3451" s="183">
        <v>25.7</v>
      </c>
      <c r="J3451" s="183">
        <v>38.549999999999997</v>
      </c>
    </row>
    <row r="3452" spans="1:10" ht="26.4" x14ac:dyDescent="0.25">
      <c r="A3452" s="185" t="s">
        <v>1303</v>
      </c>
      <c r="B3452" s="187" t="s">
        <v>2560</v>
      </c>
      <c r="C3452" s="185" t="s">
        <v>2017</v>
      </c>
      <c r="D3452" s="185" t="s">
        <v>2561</v>
      </c>
      <c r="E3452" s="164" t="s">
        <v>1307</v>
      </c>
      <c r="F3452" s="164"/>
      <c r="G3452" s="186" t="s">
        <v>38</v>
      </c>
      <c r="H3452" s="189">
        <v>1</v>
      </c>
      <c r="I3452" s="188">
        <v>468.06</v>
      </c>
      <c r="J3452" s="188">
        <v>468.06</v>
      </c>
    </row>
    <row r="3453" spans="1:10" x14ac:dyDescent="0.25">
      <c r="A3453" s="196"/>
      <c r="B3453" s="196"/>
      <c r="C3453" s="196"/>
      <c r="D3453" s="196"/>
      <c r="E3453" s="196" t="s">
        <v>1309</v>
      </c>
      <c r="F3453" s="197">
        <v>29.47</v>
      </c>
      <c r="G3453" s="196" t="s">
        <v>1310</v>
      </c>
      <c r="H3453" s="197">
        <v>33.549999999999997</v>
      </c>
      <c r="I3453" s="196" t="s">
        <v>1311</v>
      </c>
      <c r="J3453" s="197">
        <v>63.02</v>
      </c>
    </row>
    <row r="3454" spans="1:10" x14ac:dyDescent="0.25">
      <c r="A3454" s="196"/>
      <c r="B3454" s="196"/>
      <c r="C3454" s="196"/>
      <c r="D3454" s="196"/>
      <c r="E3454" s="196" t="s">
        <v>1312</v>
      </c>
      <c r="F3454" s="197">
        <v>113.2</v>
      </c>
      <c r="G3454" s="196"/>
      <c r="H3454" s="165" t="s">
        <v>1313</v>
      </c>
      <c r="I3454" s="165"/>
      <c r="J3454" s="197">
        <v>665.44</v>
      </c>
    </row>
    <row r="3455" spans="1:10" ht="14.4" thickBot="1" x14ac:dyDescent="0.3">
      <c r="A3455" s="191"/>
      <c r="B3455" s="191"/>
      <c r="C3455" s="191"/>
      <c r="D3455" s="191"/>
      <c r="E3455" s="191"/>
      <c r="F3455" s="191"/>
      <c r="G3455" s="191" t="s">
        <v>1314</v>
      </c>
      <c r="H3455" s="193" t="s">
        <v>1375</v>
      </c>
      <c r="I3455" s="191" t="s">
        <v>1316</v>
      </c>
      <c r="J3455" s="192">
        <v>665.44</v>
      </c>
    </row>
    <row r="3456" spans="1:10" ht="14.4" thickTop="1" x14ac:dyDescent="0.25">
      <c r="A3456" s="179"/>
      <c r="B3456" s="179"/>
      <c r="C3456" s="179"/>
      <c r="D3456" s="179"/>
      <c r="E3456" s="179"/>
      <c r="F3456" s="179"/>
      <c r="G3456" s="179"/>
      <c r="H3456" s="179"/>
      <c r="I3456" s="179"/>
      <c r="J3456" s="179"/>
    </row>
    <row r="3457" spans="1:10" x14ac:dyDescent="0.25">
      <c r="A3457" s="168" t="s">
        <v>1017</v>
      </c>
      <c r="B3457" s="170" t="s">
        <v>3</v>
      </c>
      <c r="C3457" s="168" t="s">
        <v>4</v>
      </c>
      <c r="D3457" s="168" t="s">
        <v>5</v>
      </c>
      <c r="E3457" s="161" t="s">
        <v>1291</v>
      </c>
      <c r="F3457" s="161"/>
      <c r="G3457" s="169" t="s">
        <v>6</v>
      </c>
      <c r="H3457" s="170" t="s">
        <v>7</v>
      </c>
      <c r="I3457" s="170" t="s">
        <v>8</v>
      </c>
      <c r="J3457" s="170" t="s">
        <v>10</v>
      </c>
    </row>
    <row r="3458" spans="1:10" x14ac:dyDescent="0.25">
      <c r="A3458" s="174" t="s">
        <v>1292</v>
      </c>
      <c r="B3458" s="176" t="s">
        <v>1018</v>
      </c>
      <c r="C3458" s="174" t="s">
        <v>20</v>
      </c>
      <c r="D3458" s="174" t="s">
        <v>1019</v>
      </c>
      <c r="E3458" s="162" t="s">
        <v>1293</v>
      </c>
      <c r="F3458" s="162"/>
      <c r="G3458" s="175" t="s">
        <v>38</v>
      </c>
      <c r="H3458" s="178">
        <v>1</v>
      </c>
      <c r="I3458" s="177">
        <v>85.94</v>
      </c>
      <c r="J3458" s="177">
        <v>85.94</v>
      </c>
    </row>
    <row r="3459" spans="1:10" ht="26.4" x14ac:dyDescent="0.25">
      <c r="A3459" s="180" t="s">
        <v>1294</v>
      </c>
      <c r="B3459" s="182" t="s">
        <v>1295</v>
      </c>
      <c r="C3459" s="180" t="s">
        <v>36</v>
      </c>
      <c r="D3459" s="180" t="s">
        <v>1296</v>
      </c>
      <c r="E3459" s="163" t="s">
        <v>1297</v>
      </c>
      <c r="F3459" s="163"/>
      <c r="G3459" s="181" t="s">
        <v>1298</v>
      </c>
      <c r="H3459" s="184">
        <v>0.51600000000000001</v>
      </c>
      <c r="I3459" s="183">
        <v>25.7</v>
      </c>
      <c r="J3459" s="183">
        <v>13.26</v>
      </c>
    </row>
    <row r="3460" spans="1:10" ht="26.4" x14ac:dyDescent="0.25">
      <c r="A3460" s="180" t="s">
        <v>1294</v>
      </c>
      <c r="B3460" s="182" t="s">
        <v>1299</v>
      </c>
      <c r="C3460" s="180" t="s">
        <v>36</v>
      </c>
      <c r="D3460" s="180" t="s">
        <v>1300</v>
      </c>
      <c r="E3460" s="163" t="s">
        <v>1297</v>
      </c>
      <c r="F3460" s="163"/>
      <c r="G3460" s="181" t="s">
        <v>1298</v>
      </c>
      <c r="H3460" s="184">
        <v>0.51600000000000001</v>
      </c>
      <c r="I3460" s="183">
        <v>30.42</v>
      </c>
      <c r="J3460" s="183">
        <v>15.69</v>
      </c>
    </row>
    <row r="3461" spans="1:10" ht="26.4" x14ac:dyDescent="0.25">
      <c r="A3461" s="185" t="s">
        <v>1303</v>
      </c>
      <c r="B3461" s="187" t="s">
        <v>2562</v>
      </c>
      <c r="C3461" s="185" t="s">
        <v>1590</v>
      </c>
      <c r="D3461" s="185" t="s">
        <v>2563</v>
      </c>
      <c r="E3461" s="164" t="s">
        <v>1307</v>
      </c>
      <c r="F3461" s="164"/>
      <c r="G3461" s="186" t="s">
        <v>38</v>
      </c>
      <c r="H3461" s="189">
        <v>1</v>
      </c>
      <c r="I3461" s="188">
        <v>56.99</v>
      </c>
      <c r="J3461" s="188">
        <v>56.99</v>
      </c>
    </row>
    <row r="3462" spans="1:10" x14ac:dyDescent="0.25">
      <c r="A3462" s="196"/>
      <c r="B3462" s="196"/>
      <c r="C3462" s="196"/>
      <c r="D3462" s="196"/>
      <c r="E3462" s="196" t="s">
        <v>1309</v>
      </c>
      <c r="F3462" s="197">
        <v>10.130000000000001</v>
      </c>
      <c r="G3462" s="196" t="s">
        <v>1310</v>
      </c>
      <c r="H3462" s="197">
        <v>11.54</v>
      </c>
      <c r="I3462" s="196" t="s">
        <v>1311</v>
      </c>
      <c r="J3462" s="197">
        <v>21.67</v>
      </c>
    </row>
    <row r="3463" spans="1:10" x14ac:dyDescent="0.25">
      <c r="A3463" s="196"/>
      <c r="B3463" s="196"/>
      <c r="C3463" s="196"/>
      <c r="D3463" s="196"/>
      <c r="E3463" s="196" t="s">
        <v>1312</v>
      </c>
      <c r="F3463" s="197">
        <v>17.61</v>
      </c>
      <c r="G3463" s="196"/>
      <c r="H3463" s="165" t="s">
        <v>1313</v>
      </c>
      <c r="I3463" s="165"/>
      <c r="J3463" s="197">
        <v>103.55</v>
      </c>
    </row>
    <row r="3464" spans="1:10" ht="14.4" thickBot="1" x14ac:dyDescent="0.3">
      <c r="A3464" s="191"/>
      <c r="B3464" s="191"/>
      <c r="C3464" s="191"/>
      <c r="D3464" s="191"/>
      <c r="E3464" s="191"/>
      <c r="F3464" s="191"/>
      <c r="G3464" s="191" t="s">
        <v>1314</v>
      </c>
      <c r="H3464" s="193" t="s">
        <v>2112</v>
      </c>
      <c r="I3464" s="191" t="s">
        <v>1316</v>
      </c>
      <c r="J3464" s="192">
        <v>1863.9</v>
      </c>
    </row>
    <row r="3465" spans="1:10" ht="14.4" thickTop="1" x14ac:dyDescent="0.25">
      <c r="A3465" s="179"/>
      <c r="B3465" s="179"/>
      <c r="C3465" s="179"/>
      <c r="D3465" s="179"/>
      <c r="E3465" s="179"/>
      <c r="F3465" s="179"/>
      <c r="G3465" s="179"/>
      <c r="H3465" s="179"/>
      <c r="I3465" s="179"/>
      <c r="J3465" s="179"/>
    </row>
    <row r="3466" spans="1:10" x14ac:dyDescent="0.25">
      <c r="A3466" s="168" t="s">
        <v>1020</v>
      </c>
      <c r="B3466" s="170" t="s">
        <v>3</v>
      </c>
      <c r="C3466" s="168" t="s">
        <v>4</v>
      </c>
      <c r="D3466" s="168" t="s">
        <v>5</v>
      </c>
      <c r="E3466" s="161" t="s">
        <v>1291</v>
      </c>
      <c r="F3466" s="161"/>
      <c r="G3466" s="169" t="s">
        <v>6</v>
      </c>
      <c r="H3466" s="170" t="s">
        <v>7</v>
      </c>
      <c r="I3466" s="170" t="s">
        <v>8</v>
      </c>
      <c r="J3466" s="170" t="s">
        <v>10</v>
      </c>
    </row>
    <row r="3467" spans="1:10" ht="39.6" x14ac:dyDescent="0.25">
      <c r="A3467" s="174" t="s">
        <v>1292</v>
      </c>
      <c r="B3467" s="176" t="s">
        <v>1021</v>
      </c>
      <c r="C3467" s="174" t="s">
        <v>20</v>
      </c>
      <c r="D3467" s="174" t="s">
        <v>1022</v>
      </c>
      <c r="E3467" s="162" t="s">
        <v>1293</v>
      </c>
      <c r="F3467" s="162"/>
      <c r="G3467" s="175" t="s">
        <v>38</v>
      </c>
      <c r="H3467" s="178">
        <v>1</v>
      </c>
      <c r="I3467" s="177">
        <v>542.13</v>
      </c>
      <c r="J3467" s="177">
        <v>542.13</v>
      </c>
    </row>
    <row r="3468" spans="1:10" ht="26.4" x14ac:dyDescent="0.25">
      <c r="A3468" s="180" t="s">
        <v>1294</v>
      </c>
      <c r="B3468" s="182" t="s">
        <v>2564</v>
      </c>
      <c r="C3468" s="180" t="s">
        <v>36</v>
      </c>
      <c r="D3468" s="180" t="s">
        <v>2565</v>
      </c>
      <c r="E3468" s="163" t="s">
        <v>1297</v>
      </c>
      <c r="F3468" s="163"/>
      <c r="G3468" s="181" t="s">
        <v>1298</v>
      </c>
      <c r="H3468" s="184">
        <v>0.33329999999999999</v>
      </c>
      <c r="I3468" s="183">
        <v>31.68</v>
      </c>
      <c r="J3468" s="183">
        <v>10.55</v>
      </c>
    </row>
    <row r="3469" spans="1:10" ht="26.4" x14ac:dyDescent="0.25">
      <c r="A3469" s="180" t="s">
        <v>1294</v>
      </c>
      <c r="B3469" s="182" t="s">
        <v>1299</v>
      </c>
      <c r="C3469" s="180" t="s">
        <v>36</v>
      </c>
      <c r="D3469" s="180" t="s">
        <v>1300</v>
      </c>
      <c r="E3469" s="163" t="s">
        <v>1297</v>
      </c>
      <c r="F3469" s="163"/>
      <c r="G3469" s="181" t="s">
        <v>1298</v>
      </c>
      <c r="H3469" s="184">
        <v>0.33329999999999999</v>
      </c>
      <c r="I3469" s="183">
        <v>30.42</v>
      </c>
      <c r="J3469" s="183">
        <v>10.130000000000001</v>
      </c>
    </row>
    <row r="3470" spans="1:10" ht="52.8" x14ac:dyDescent="0.25">
      <c r="A3470" s="185" t="s">
        <v>1303</v>
      </c>
      <c r="B3470" s="187" t="s">
        <v>2566</v>
      </c>
      <c r="C3470" s="185" t="s">
        <v>1305</v>
      </c>
      <c r="D3470" s="185" t="s">
        <v>2567</v>
      </c>
      <c r="E3470" s="164" t="s">
        <v>1307</v>
      </c>
      <c r="F3470" s="164"/>
      <c r="G3470" s="186" t="s">
        <v>38</v>
      </c>
      <c r="H3470" s="189">
        <v>1</v>
      </c>
      <c r="I3470" s="188">
        <v>521.45000000000005</v>
      </c>
      <c r="J3470" s="188">
        <v>521.45000000000005</v>
      </c>
    </row>
    <row r="3471" spans="1:10" x14ac:dyDescent="0.25">
      <c r="A3471" s="196"/>
      <c r="B3471" s="196"/>
      <c r="C3471" s="196"/>
      <c r="D3471" s="196"/>
      <c r="E3471" s="196" t="s">
        <v>1309</v>
      </c>
      <c r="F3471" s="197">
        <v>7.47</v>
      </c>
      <c r="G3471" s="196" t="s">
        <v>1310</v>
      </c>
      <c r="H3471" s="197">
        <v>8.51</v>
      </c>
      <c r="I3471" s="196" t="s">
        <v>1311</v>
      </c>
      <c r="J3471" s="197">
        <v>15.98</v>
      </c>
    </row>
    <row r="3472" spans="1:10" x14ac:dyDescent="0.25">
      <c r="A3472" s="196"/>
      <c r="B3472" s="196"/>
      <c r="C3472" s="196"/>
      <c r="D3472" s="196"/>
      <c r="E3472" s="196" t="s">
        <v>1312</v>
      </c>
      <c r="F3472" s="197">
        <v>111.13</v>
      </c>
      <c r="G3472" s="196"/>
      <c r="H3472" s="165" t="s">
        <v>1313</v>
      </c>
      <c r="I3472" s="165"/>
      <c r="J3472" s="197">
        <v>653.26</v>
      </c>
    </row>
    <row r="3473" spans="1:10" ht="14.4" thickBot="1" x14ac:dyDescent="0.3">
      <c r="A3473" s="191"/>
      <c r="B3473" s="191"/>
      <c r="C3473" s="191"/>
      <c r="D3473" s="191"/>
      <c r="E3473" s="191"/>
      <c r="F3473" s="191"/>
      <c r="G3473" s="191" t="s">
        <v>1314</v>
      </c>
      <c r="H3473" s="193" t="s">
        <v>2035</v>
      </c>
      <c r="I3473" s="191" t="s">
        <v>1316</v>
      </c>
      <c r="J3473" s="192">
        <v>5226.08</v>
      </c>
    </row>
    <row r="3474" spans="1:10" ht="14.4" thickTop="1" x14ac:dyDescent="0.25">
      <c r="A3474" s="179"/>
      <c r="B3474" s="179"/>
      <c r="C3474" s="179"/>
      <c r="D3474" s="179"/>
      <c r="E3474" s="179"/>
      <c r="F3474" s="179"/>
      <c r="G3474" s="179"/>
      <c r="H3474" s="179"/>
      <c r="I3474" s="179"/>
      <c r="J3474" s="179"/>
    </row>
    <row r="3475" spans="1:10" x14ac:dyDescent="0.25">
      <c r="A3475" s="168" t="s">
        <v>1023</v>
      </c>
      <c r="B3475" s="170" t="s">
        <v>3</v>
      </c>
      <c r="C3475" s="168" t="s">
        <v>4</v>
      </c>
      <c r="D3475" s="168" t="s">
        <v>5</v>
      </c>
      <c r="E3475" s="161" t="s">
        <v>1291</v>
      </c>
      <c r="F3475" s="161"/>
      <c r="G3475" s="169" t="s">
        <v>6</v>
      </c>
      <c r="H3475" s="170" t="s">
        <v>7</v>
      </c>
      <c r="I3475" s="170" t="s">
        <v>8</v>
      </c>
      <c r="J3475" s="170" t="s">
        <v>10</v>
      </c>
    </row>
    <row r="3476" spans="1:10" x14ac:dyDescent="0.25">
      <c r="A3476" s="174" t="s">
        <v>1292</v>
      </c>
      <c r="B3476" s="176" t="s">
        <v>1024</v>
      </c>
      <c r="C3476" s="174" t="s">
        <v>20</v>
      </c>
      <c r="D3476" s="174" t="s">
        <v>1025</v>
      </c>
      <c r="E3476" s="162" t="s">
        <v>1293</v>
      </c>
      <c r="F3476" s="162"/>
      <c r="G3476" s="175" t="s">
        <v>38</v>
      </c>
      <c r="H3476" s="178">
        <v>1</v>
      </c>
      <c r="I3476" s="177">
        <v>148.46</v>
      </c>
      <c r="J3476" s="177">
        <v>148.46</v>
      </c>
    </row>
    <row r="3477" spans="1:10" ht="26.4" x14ac:dyDescent="0.25">
      <c r="A3477" s="180" t="s">
        <v>1294</v>
      </c>
      <c r="B3477" s="182" t="s">
        <v>1580</v>
      </c>
      <c r="C3477" s="180" t="s">
        <v>36</v>
      </c>
      <c r="D3477" s="180" t="s">
        <v>1581</v>
      </c>
      <c r="E3477" s="163" t="s">
        <v>1297</v>
      </c>
      <c r="F3477" s="163"/>
      <c r="G3477" s="181" t="s">
        <v>1298</v>
      </c>
      <c r="H3477" s="184">
        <v>0.6</v>
      </c>
      <c r="I3477" s="183">
        <v>25.28</v>
      </c>
      <c r="J3477" s="183">
        <v>15.16</v>
      </c>
    </row>
    <row r="3478" spans="1:10" ht="26.4" x14ac:dyDescent="0.25">
      <c r="A3478" s="180" t="s">
        <v>1294</v>
      </c>
      <c r="B3478" s="182" t="s">
        <v>1299</v>
      </c>
      <c r="C3478" s="180" t="s">
        <v>36</v>
      </c>
      <c r="D3478" s="180" t="s">
        <v>1300</v>
      </c>
      <c r="E3478" s="163" t="s">
        <v>1297</v>
      </c>
      <c r="F3478" s="163"/>
      <c r="G3478" s="181" t="s">
        <v>1298</v>
      </c>
      <c r="H3478" s="184">
        <v>0.6</v>
      </c>
      <c r="I3478" s="183">
        <v>30.42</v>
      </c>
      <c r="J3478" s="183">
        <v>18.25</v>
      </c>
    </row>
    <row r="3479" spans="1:10" x14ac:dyDescent="0.25">
      <c r="A3479" s="185" t="s">
        <v>1303</v>
      </c>
      <c r="B3479" s="187" t="s">
        <v>2568</v>
      </c>
      <c r="C3479" s="185" t="s">
        <v>2017</v>
      </c>
      <c r="D3479" s="185" t="s">
        <v>2569</v>
      </c>
      <c r="E3479" s="164" t="s">
        <v>1307</v>
      </c>
      <c r="F3479" s="164"/>
      <c r="G3479" s="186" t="s">
        <v>38</v>
      </c>
      <c r="H3479" s="189">
        <v>1</v>
      </c>
      <c r="I3479" s="188">
        <v>115.05</v>
      </c>
      <c r="J3479" s="188">
        <v>115.05</v>
      </c>
    </row>
    <row r="3480" spans="1:10" x14ac:dyDescent="0.25">
      <c r="A3480" s="196"/>
      <c r="B3480" s="196"/>
      <c r="C3480" s="196"/>
      <c r="D3480" s="196"/>
      <c r="E3480" s="196" t="s">
        <v>1309</v>
      </c>
      <c r="F3480" s="197">
        <v>11.69</v>
      </c>
      <c r="G3480" s="196" t="s">
        <v>1310</v>
      </c>
      <c r="H3480" s="197">
        <v>13.32</v>
      </c>
      <c r="I3480" s="196" t="s">
        <v>1311</v>
      </c>
      <c r="J3480" s="197">
        <v>25.01</v>
      </c>
    </row>
    <row r="3481" spans="1:10" x14ac:dyDescent="0.25">
      <c r="A3481" s="196"/>
      <c r="B3481" s="196"/>
      <c r="C3481" s="196"/>
      <c r="D3481" s="196"/>
      <c r="E3481" s="196" t="s">
        <v>1312</v>
      </c>
      <c r="F3481" s="197">
        <v>30.43</v>
      </c>
      <c r="G3481" s="196"/>
      <c r="H3481" s="165" t="s">
        <v>1313</v>
      </c>
      <c r="I3481" s="165"/>
      <c r="J3481" s="197">
        <v>178.89</v>
      </c>
    </row>
    <row r="3482" spans="1:10" ht="14.4" thickBot="1" x14ac:dyDescent="0.3">
      <c r="A3482" s="191"/>
      <c r="B3482" s="191"/>
      <c r="C3482" s="191"/>
      <c r="D3482" s="191"/>
      <c r="E3482" s="191"/>
      <c r="F3482" s="191"/>
      <c r="G3482" s="191" t="s">
        <v>1314</v>
      </c>
      <c r="H3482" s="193" t="s">
        <v>2378</v>
      </c>
      <c r="I3482" s="191" t="s">
        <v>1316</v>
      </c>
      <c r="J3482" s="192">
        <v>1967.79</v>
      </c>
    </row>
    <row r="3483" spans="1:10" ht="14.4" thickTop="1" x14ac:dyDescent="0.25">
      <c r="A3483" s="179"/>
      <c r="B3483" s="179"/>
      <c r="C3483" s="179"/>
      <c r="D3483" s="179"/>
      <c r="E3483" s="179"/>
      <c r="F3483" s="179"/>
      <c r="G3483" s="179"/>
      <c r="H3483" s="179"/>
      <c r="I3483" s="179"/>
      <c r="J3483" s="179"/>
    </row>
    <row r="3484" spans="1:10" x14ac:dyDescent="0.25">
      <c r="A3484" s="168" t="s">
        <v>1026</v>
      </c>
      <c r="B3484" s="170" t="s">
        <v>3</v>
      </c>
      <c r="C3484" s="168" t="s">
        <v>4</v>
      </c>
      <c r="D3484" s="168" t="s">
        <v>5</v>
      </c>
      <c r="E3484" s="161" t="s">
        <v>1291</v>
      </c>
      <c r="F3484" s="161"/>
      <c r="G3484" s="169" t="s">
        <v>6</v>
      </c>
      <c r="H3484" s="170" t="s">
        <v>7</v>
      </c>
      <c r="I3484" s="170" t="s">
        <v>8</v>
      </c>
      <c r="J3484" s="170" t="s">
        <v>10</v>
      </c>
    </row>
    <row r="3485" spans="1:10" ht="26.4" x14ac:dyDescent="0.25">
      <c r="A3485" s="174" t="s">
        <v>1292</v>
      </c>
      <c r="B3485" s="176" t="s">
        <v>1027</v>
      </c>
      <c r="C3485" s="174" t="s">
        <v>20</v>
      </c>
      <c r="D3485" s="174" t="s">
        <v>1028</v>
      </c>
      <c r="E3485" s="162" t="s">
        <v>1293</v>
      </c>
      <c r="F3485" s="162"/>
      <c r="G3485" s="175" t="s">
        <v>38</v>
      </c>
      <c r="H3485" s="178">
        <v>1</v>
      </c>
      <c r="I3485" s="177">
        <v>190.97</v>
      </c>
      <c r="J3485" s="177">
        <v>190.97</v>
      </c>
    </row>
    <row r="3486" spans="1:10" ht="26.4" x14ac:dyDescent="0.25">
      <c r="A3486" s="180" t="s">
        <v>1294</v>
      </c>
      <c r="B3486" s="182" t="s">
        <v>1295</v>
      </c>
      <c r="C3486" s="180" t="s">
        <v>36</v>
      </c>
      <c r="D3486" s="180" t="s">
        <v>1296</v>
      </c>
      <c r="E3486" s="163" t="s">
        <v>1297</v>
      </c>
      <c r="F3486" s="163"/>
      <c r="G3486" s="181" t="s">
        <v>1298</v>
      </c>
      <c r="H3486" s="184">
        <v>0.6</v>
      </c>
      <c r="I3486" s="183">
        <v>25.7</v>
      </c>
      <c r="J3486" s="183">
        <v>15.42</v>
      </c>
    </row>
    <row r="3487" spans="1:10" ht="26.4" x14ac:dyDescent="0.25">
      <c r="A3487" s="180" t="s">
        <v>1294</v>
      </c>
      <c r="B3487" s="182" t="s">
        <v>1299</v>
      </c>
      <c r="C3487" s="180" t="s">
        <v>36</v>
      </c>
      <c r="D3487" s="180" t="s">
        <v>1300</v>
      </c>
      <c r="E3487" s="163" t="s">
        <v>1297</v>
      </c>
      <c r="F3487" s="163"/>
      <c r="G3487" s="181" t="s">
        <v>1298</v>
      </c>
      <c r="H3487" s="184">
        <v>0.6</v>
      </c>
      <c r="I3487" s="183">
        <v>30.42</v>
      </c>
      <c r="J3487" s="183">
        <v>18.25</v>
      </c>
    </row>
    <row r="3488" spans="1:10" ht="26.4" x14ac:dyDescent="0.25">
      <c r="A3488" s="185" t="s">
        <v>1303</v>
      </c>
      <c r="B3488" s="187" t="s">
        <v>2570</v>
      </c>
      <c r="C3488" s="185" t="s">
        <v>36</v>
      </c>
      <c r="D3488" s="185" t="s">
        <v>2571</v>
      </c>
      <c r="E3488" s="164" t="s">
        <v>1307</v>
      </c>
      <c r="F3488" s="164"/>
      <c r="G3488" s="186" t="s">
        <v>38</v>
      </c>
      <c r="H3488" s="189">
        <v>1</v>
      </c>
      <c r="I3488" s="188">
        <v>157.30000000000001</v>
      </c>
      <c r="J3488" s="188">
        <v>157.30000000000001</v>
      </c>
    </row>
    <row r="3489" spans="1:10" x14ac:dyDescent="0.25">
      <c r="A3489" s="196"/>
      <c r="B3489" s="196"/>
      <c r="C3489" s="196"/>
      <c r="D3489" s="196"/>
      <c r="E3489" s="196" t="s">
        <v>1309</v>
      </c>
      <c r="F3489" s="197">
        <v>11.78</v>
      </c>
      <c r="G3489" s="196" t="s">
        <v>1310</v>
      </c>
      <c r="H3489" s="197">
        <v>13.43</v>
      </c>
      <c r="I3489" s="196" t="s">
        <v>1311</v>
      </c>
      <c r="J3489" s="197">
        <v>25.21</v>
      </c>
    </row>
    <row r="3490" spans="1:10" x14ac:dyDescent="0.25">
      <c r="A3490" s="196"/>
      <c r="B3490" s="196"/>
      <c r="C3490" s="196"/>
      <c r="D3490" s="196"/>
      <c r="E3490" s="196" t="s">
        <v>1312</v>
      </c>
      <c r="F3490" s="197">
        <v>39.14</v>
      </c>
      <c r="G3490" s="196"/>
      <c r="H3490" s="165" t="s">
        <v>1313</v>
      </c>
      <c r="I3490" s="165"/>
      <c r="J3490" s="197">
        <v>230.11</v>
      </c>
    </row>
    <row r="3491" spans="1:10" ht="14.4" thickBot="1" x14ac:dyDescent="0.3">
      <c r="A3491" s="191"/>
      <c r="B3491" s="191"/>
      <c r="C3491" s="191"/>
      <c r="D3491" s="191"/>
      <c r="E3491" s="191"/>
      <c r="F3491" s="191"/>
      <c r="G3491" s="191" t="s">
        <v>1314</v>
      </c>
      <c r="H3491" s="193" t="s">
        <v>1892</v>
      </c>
      <c r="I3491" s="191" t="s">
        <v>1316</v>
      </c>
      <c r="J3491" s="192">
        <v>920.44</v>
      </c>
    </row>
    <row r="3492" spans="1:10" ht="14.4" thickTop="1" x14ac:dyDescent="0.25">
      <c r="A3492" s="179"/>
      <c r="B3492" s="179"/>
      <c r="C3492" s="179"/>
      <c r="D3492" s="179"/>
      <c r="E3492" s="179"/>
      <c r="F3492" s="179"/>
      <c r="G3492" s="179"/>
      <c r="H3492" s="179"/>
      <c r="I3492" s="179"/>
      <c r="J3492" s="179"/>
    </row>
    <row r="3493" spans="1:10" x14ac:dyDescent="0.25">
      <c r="A3493" s="168" t="s">
        <v>1029</v>
      </c>
      <c r="B3493" s="170" t="s">
        <v>3</v>
      </c>
      <c r="C3493" s="168" t="s">
        <v>4</v>
      </c>
      <c r="D3493" s="168" t="s">
        <v>5</v>
      </c>
      <c r="E3493" s="161" t="s">
        <v>1291</v>
      </c>
      <c r="F3493" s="161"/>
      <c r="G3493" s="169" t="s">
        <v>6</v>
      </c>
      <c r="H3493" s="170" t="s">
        <v>7</v>
      </c>
      <c r="I3493" s="170" t="s">
        <v>8</v>
      </c>
      <c r="J3493" s="170" t="s">
        <v>10</v>
      </c>
    </row>
    <row r="3494" spans="1:10" x14ac:dyDescent="0.25">
      <c r="A3494" s="174" t="s">
        <v>1292</v>
      </c>
      <c r="B3494" s="176" t="s">
        <v>1030</v>
      </c>
      <c r="C3494" s="174" t="s">
        <v>20</v>
      </c>
      <c r="D3494" s="174" t="s">
        <v>1031</v>
      </c>
      <c r="E3494" s="162" t="s">
        <v>1293</v>
      </c>
      <c r="F3494" s="162"/>
      <c r="G3494" s="175" t="s">
        <v>38</v>
      </c>
      <c r="H3494" s="178">
        <v>1</v>
      </c>
      <c r="I3494" s="177">
        <v>14.79</v>
      </c>
      <c r="J3494" s="177">
        <v>14.79</v>
      </c>
    </row>
    <row r="3495" spans="1:10" ht="26.4" x14ac:dyDescent="0.25">
      <c r="A3495" s="180" t="s">
        <v>1294</v>
      </c>
      <c r="B3495" s="182" t="s">
        <v>1299</v>
      </c>
      <c r="C3495" s="180" t="s">
        <v>36</v>
      </c>
      <c r="D3495" s="180" t="s">
        <v>1300</v>
      </c>
      <c r="E3495" s="163" t="s">
        <v>1297</v>
      </c>
      <c r="F3495" s="163"/>
      <c r="G3495" s="181" t="s">
        <v>1298</v>
      </c>
      <c r="H3495" s="184">
        <v>0.155</v>
      </c>
      <c r="I3495" s="183">
        <v>30.42</v>
      </c>
      <c r="J3495" s="183">
        <v>4.71</v>
      </c>
    </row>
    <row r="3496" spans="1:10" ht="26.4" x14ac:dyDescent="0.25">
      <c r="A3496" s="180" t="s">
        <v>1294</v>
      </c>
      <c r="B3496" s="182" t="s">
        <v>1295</v>
      </c>
      <c r="C3496" s="180" t="s">
        <v>36</v>
      </c>
      <c r="D3496" s="180" t="s">
        <v>1296</v>
      </c>
      <c r="E3496" s="163" t="s">
        <v>1297</v>
      </c>
      <c r="F3496" s="163"/>
      <c r="G3496" s="181" t="s">
        <v>1298</v>
      </c>
      <c r="H3496" s="184">
        <v>0.155</v>
      </c>
      <c r="I3496" s="183">
        <v>25.7</v>
      </c>
      <c r="J3496" s="183">
        <v>3.98</v>
      </c>
    </row>
    <row r="3497" spans="1:10" ht="26.4" x14ac:dyDescent="0.25">
      <c r="A3497" s="185" t="s">
        <v>1303</v>
      </c>
      <c r="B3497" s="187" t="s">
        <v>2572</v>
      </c>
      <c r="C3497" s="185" t="s">
        <v>1590</v>
      </c>
      <c r="D3497" s="185" t="s">
        <v>2573</v>
      </c>
      <c r="E3497" s="164" t="s">
        <v>1307</v>
      </c>
      <c r="F3497" s="164"/>
      <c r="G3497" s="186" t="s">
        <v>38</v>
      </c>
      <c r="H3497" s="189">
        <v>1</v>
      </c>
      <c r="I3497" s="188">
        <v>6.1</v>
      </c>
      <c r="J3497" s="188">
        <v>6.1</v>
      </c>
    </row>
    <row r="3498" spans="1:10" x14ac:dyDescent="0.25">
      <c r="A3498" s="196"/>
      <c r="B3498" s="196"/>
      <c r="C3498" s="196"/>
      <c r="D3498" s="196"/>
      <c r="E3498" s="196" t="s">
        <v>1309</v>
      </c>
      <c r="F3498" s="197">
        <v>3.04</v>
      </c>
      <c r="G3498" s="196" t="s">
        <v>1310</v>
      </c>
      <c r="H3498" s="197">
        <v>3.47</v>
      </c>
      <c r="I3498" s="196" t="s">
        <v>1311</v>
      </c>
      <c r="J3498" s="197">
        <v>6.51</v>
      </c>
    </row>
    <row r="3499" spans="1:10" x14ac:dyDescent="0.25">
      <c r="A3499" s="196"/>
      <c r="B3499" s="196"/>
      <c r="C3499" s="196"/>
      <c r="D3499" s="196"/>
      <c r="E3499" s="196" t="s">
        <v>1312</v>
      </c>
      <c r="F3499" s="197">
        <v>3.03</v>
      </c>
      <c r="G3499" s="196"/>
      <c r="H3499" s="165" t="s">
        <v>1313</v>
      </c>
      <c r="I3499" s="165"/>
      <c r="J3499" s="197">
        <v>17.82</v>
      </c>
    </row>
    <row r="3500" spans="1:10" ht="14.4" thickBot="1" x14ac:dyDescent="0.3">
      <c r="A3500" s="191"/>
      <c r="B3500" s="191"/>
      <c r="C3500" s="191"/>
      <c r="D3500" s="191"/>
      <c r="E3500" s="191"/>
      <c r="F3500" s="191"/>
      <c r="G3500" s="191" t="s">
        <v>1314</v>
      </c>
      <c r="H3500" s="193" t="s">
        <v>2035</v>
      </c>
      <c r="I3500" s="191" t="s">
        <v>1316</v>
      </c>
      <c r="J3500" s="192">
        <v>142.56</v>
      </c>
    </row>
    <row r="3501" spans="1:10" ht="14.4" thickTop="1" x14ac:dyDescent="0.25">
      <c r="A3501" s="179"/>
      <c r="B3501" s="179"/>
      <c r="C3501" s="179"/>
      <c r="D3501" s="179"/>
      <c r="E3501" s="179"/>
      <c r="F3501" s="179"/>
      <c r="G3501" s="179"/>
      <c r="H3501" s="179"/>
      <c r="I3501" s="179"/>
      <c r="J3501" s="179"/>
    </row>
    <row r="3502" spans="1:10" x14ac:dyDescent="0.25">
      <c r="A3502" s="168" t="s">
        <v>1032</v>
      </c>
      <c r="B3502" s="170" t="s">
        <v>3</v>
      </c>
      <c r="C3502" s="168" t="s">
        <v>4</v>
      </c>
      <c r="D3502" s="168" t="s">
        <v>5</v>
      </c>
      <c r="E3502" s="161" t="s">
        <v>1291</v>
      </c>
      <c r="F3502" s="161"/>
      <c r="G3502" s="169" t="s">
        <v>6</v>
      </c>
      <c r="H3502" s="170" t="s">
        <v>7</v>
      </c>
      <c r="I3502" s="170" t="s">
        <v>8</v>
      </c>
      <c r="J3502" s="170" t="s">
        <v>10</v>
      </c>
    </row>
    <row r="3503" spans="1:10" x14ac:dyDescent="0.25">
      <c r="A3503" s="174" t="s">
        <v>1292</v>
      </c>
      <c r="B3503" s="176" t="s">
        <v>1033</v>
      </c>
      <c r="C3503" s="174" t="s">
        <v>20</v>
      </c>
      <c r="D3503" s="174" t="s">
        <v>1034</v>
      </c>
      <c r="E3503" s="162" t="s">
        <v>1293</v>
      </c>
      <c r="F3503" s="162"/>
      <c r="G3503" s="175" t="s">
        <v>38</v>
      </c>
      <c r="H3503" s="178">
        <v>1</v>
      </c>
      <c r="I3503" s="177">
        <v>11.66</v>
      </c>
      <c r="J3503" s="177">
        <v>11.66</v>
      </c>
    </row>
    <row r="3504" spans="1:10" ht="26.4" x14ac:dyDescent="0.25">
      <c r="A3504" s="180" t="s">
        <v>1294</v>
      </c>
      <c r="B3504" s="182" t="s">
        <v>1295</v>
      </c>
      <c r="C3504" s="180" t="s">
        <v>36</v>
      </c>
      <c r="D3504" s="180" t="s">
        <v>1296</v>
      </c>
      <c r="E3504" s="163" t="s">
        <v>1297</v>
      </c>
      <c r="F3504" s="163"/>
      <c r="G3504" s="181" t="s">
        <v>1298</v>
      </c>
      <c r="H3504" s="184">
        <v>0.156</v>
      </c>
      <c r="I3504" s="183">
        <v>25.7</v>
      </c>
      <c r="J3504" s="183">
        <v>4</v>
      </c>
    </row>
    <row r="3505" spans="1:10" ht="26.4" x14ac:dyDescent="0.25">
      <c r="A3505" s="180" t="s">
        <v>1294</v>
      </c>
      <c r="B3505" s="182" t="s">
        <v>1299</v>
      </c>
      <c r="C3505" s="180" t="s">
        <v>36</v>
      </c>
      <c r="D3505" s="180" t="s">
        <v>1300</v>
      </c>
      <c r="E3505" s="163" t="s">
        <v>1297</v>
      </c>
      <c r="F3505" s="163"/>
      <c r="G3505" s="181" t="s">
        <v>1298</v>
      </c>
      <c r="H3505" s="184">
        <v>0.156</v>
      </c>
      <c r="I3505" s="183">
        <v>30.42</v>
      </c>
      <c r="J3505" s="183">
        <v>4.74</v>
      </c>
    </row>
    <row r="3506" spans="1:10" x14ac:dyDescent="0.25">
      <c r="A3506" s="185" t="s">
        <v>1303</v>
      </c>
      <c r="B3506" s="187" t="s">
        <v>2574</v>
      </c>
      <c r="C3506" s="185" t="s">
        <v>1590</v>
      </c>
      <c r="D3506" s="185" t="s">
        <v>2575</v>
      </c>
      <c r="E3506" s="164" t="s">
        <v>1307</v>
      </c>
      <c r="F3506" s="164"/>
      <c r="G3506" s="186" t="s">
        <v>38</v>
      </c>
      <c r="H3506" s="189">
        <v>1</v>
      </c>
      <c r="I3506" s="188">
        <v>2.92</v>
      </c>
      <c r="J3506" s="188">
        <v>2.92</v>
      </c>
    </row>
    <row r="3507" spans="1:10" x14ac:dyDescent="0.25">
      <c r="A3507" s="196"/>
      <c r="B3507" s="196"/>
      <c r="C3507" s="196"/>
      <c r="D3507" s="196"/>
      <c r="E3507" s="196" t="s">
        <v>1309</v>
      </c>
      <c r="F3507" s="197">
        <v>3.05</v>
      </c>
      <c r="G3507" s="196" t="s">
        <v>1310</v>
      </c>
      <c r="H3507" s="197">
        <v>3.49</v>
      </c>
      <c r="I3507" s="196" t="s">
        <v>1311</v>
      </c>
      <c r="J3507" s="197">
        <v>6.54</v>
      </c>
    </row>
    <row r="3508" spans="1:10" x14ac:dyDescent="0.25">
      <c r="A3508" s="196"/>
      <c r="B3508" s="196"/>
      <c r="C3508" s="196"/>
      <c r="D3508" s="196"/>
      <c r="E3508" s="196" t="s">
        <v>1312</v>
      </c>
      <c r="F3508" s="197">
        <v>2.39</v>
      </c>
      <c r="G3508" s="196"/>
      <c r="H3508" s="165" t="s">
        <v>1313</v>
      </c>
      <c r="I3508" s="165"/>
      <c r="J3508" s="197">
        <v>14.05</v>
      </c>
    </row>
    <row r="3509" spans="1:10" ht="14.4" thickBot="1" x14ac:dyDescent="0.3">
      <c r="A3509" s="191"/>
      <c r="B3509" s="191"/>
      <c r="C3509" s="191"/>
      <c r="D3509" s="191"/>
      <c r="E3509" s="191"/>
      <c r="F3509" s="191"/>
      <c r="G3509" s="191" t="s">
        <v>1314</v>
      </c>
      <c r="H3509" s="193" t="s">
        <v>2088</v>
      </c>
      <c r="I3509" s="191" t="s">
        <v>1316</v>
      </c>
      <c r="J3509" s="192">
        <v>295.05</v>
      </c>
    </row>
    <row r="3510" spans="1:10" ht="14.4" thickTop="1" x14ac:dyDescent="0.25">
      <c r="A3510" s="179"/>
      <c r="B3510" s="179"/>
      <c r="C3510" s="179"/>
      <c r="D3510" s="179"/>
      <c r="E3510" s="179"/>
      <c r="F3510" s="179"/>
      <c r="G3510" s="179"/>
      <c r="H3510" s="179"/>
      <c r="I3510" s="179"/>
      <c r="J3510" s="179"/>
    </row>
    <row r="3511" spans="1:10" x14ac:dyDescent="0.25">
      <c r="A3511" s="168" t="s">
        <v>1035</v>
      </c>
      <c r="B3511" s="170" t="s">
        <v>3</v>
      </c>
      <c r="C3511" s="168" t="s">
        <v>4</v>
      </c>
      <c r="D3511" s="168" t="s">
        <v>5</v>
      </c>
      <c r="E3511" s="161" t="s">
        <v>1291</v>
      </c>
      <c r="F3511" s="161"/>
      <c r="G3511" s="169" t="s">
        <v>6</v>
      </c>
      <c r="H3511" s="170" t="s">
        <v>7</v>
      </c>
      <c r="I3511" s="170" t="s">
        <v>8</v>
      </c>
      <c r="J3511" s="170" t="s">
        <v>10</v>
      </c>
    </row>
    <row r="3512" spans="1:10" ht="26.4" x14ac:dyDescent="0.25">
      <c r="A3512" s="174" t="s">
        <v>1292</v>
      </c>
      <c r="B3512" s="176" t="s">
        <v>1036</v>
      </c>
      <c r="C3512" s="174" t="s">
        <v>20</v>
      </c>
      <c r="D3512" s="174" t="s">
        <v>1037</v>
      </c>
      <c r="E3512" s="162" t="s">
        <v>1293</v>
      </c>
      <c r="F3512" s="162"/>
      <c r="G3512" s="175" t="s">
        <v>38</v>
      </c>
      <c r="H3512" s="178">
        <v>1</v>
      </c>
      <c r="I3512" s="177">
        <v>44.24</v>
      </c>
      <c r="J3512" s="177">
        <v>44.24</v>
      </c>
    </row>
    <row r="3513" spans="1:10" ht="26.4" x14ac:dyDescent="0.25">
      <c r="A3513" s="180" t="s">
        <v>1294</v>
      </c>
      <c r="B3513" s="182" t="s">
        <v>1301</v>
      </c>
      <c r="C3513" s="180" t="s">
        <v>36</v>
      </c>
      <c r="D3513" s="180" t="s">
        <v>1302</v>
      </c>
      <c r="E3513" s="163" t="s">
        <v>1297</v>
      </c>
      <c r="F3513" s="163"/>
      <c r="G3513" s="181" t="s">
        <v>1298</v>
      </c>
      <c r="H3513" s="184">
        <v>0.2</v>
      </c>
      <c r="I3513" s="183">
        <v>24.25</v>
      </c>
      <c r="J3513" s="183">
        <v>4.8499999999999996</v>
      </c>
    </row>
    <row r="3514" spans="1:10" ht="26.4" x14ac:dyDescent="0.25">
      <c r="A3514" s="180" t="s">
        <v>1294</v>
      </c>
      <c r="B3514" s="182" t="s">
        <v>1299</v>
      </c>
      <c r="C3514" s="180" t="s">
        <v>36</v>
      </c>
      <c r="D3514" s="180" t="s">
        <v>1300</v>
      </c>
      <c r="E3514" s="163" t="s">
        <v>1297</v>
      </c>
      <c r="F3514" s="163"/>
      <c r="G3514" s="181" t="s">
        <v>1298</v>
      </c>
      <c r="H3514" s="184">
        <v>0.2</v>
      </c>
      <c r="I3514" s="183">
        <v>30.42</v>
      </c>
      <c r="J3514" s="183">
        <v>6.08</v>
      </c>
    </row>
    <row r="3515" spans="1:10" ht="26.4" x14ac:dyDescent="0.25">
      <c r="A3515" s="185" t="s">
        <v>1303</v>
      </c>
      <c r="B3515" s="187" t="s">
        <v>2576</v>
      </c>
      <c r="C3515" s="185" t="s">
        <v>1642</v>
      </c>
      <c r="D3515" s="185" t="s">
        <v>2577</v>
      </c>
      <c r="E3515" s="164" t="s">
        <v>1307</v>
      </c>
      <c r="F3515" s="164"/>
      <c r="G3515" s="186" t="s">
        <v>771</v>
      </c>
      <c r="H3515" s="189">
        <v>1</v>
      </c>
      <c r="I3515" s="188">
        <v>33.31</v>
      </c>
      <c r="J3515" s="188">
        <v>33.31</v>
      </c>
    </row>
    <row r="3516" spans="1:10" x14ac:dyDescent="0.25">
      <c r="A3516" s="196"/>
      <c r="B3516" s="196"/>
      <c r="C3516" s="196"/>
      <c r="D3516" s="196"/>
      <c r="E3516" s="196" t="s">
        <v>1309</v>
      </c>
      <c r="F3516" s="197">
        <v>3.8</v>
      </c>
      <c r="G3516" s="196" t="s">
        <v>1310</v>
      </c>
      <c r="H3516" s="197">
        <v>4.33</v>
      </c>
      <c r="I3516" s="196" t="s">
        <v>1311</v>
      </c>
      <c r="J3516" s="197">
        <v>8.1300000000000008</v>
      </c>
    </row>
    <row r="3517" spans="1:10" x14ac:dyDescent="0.25">
      <c r="A3517" s="196"/>
      <c r="B3517" s="196"/>
      <c r="C3517" s="196"/>
      <c r="D3517" s="196"/>
      <c r="E3517" s="196" t="s">
        <v>1312</v>
      </c>
      <c r="F3517" s="197">
        <v>9.06</v>
      </c>
      <c r="G3517" s="196"/>
      <c r="H3517" s="165" t="s">
        <v>1313</v>
      </c>
      <c r="I3517" s="165"/>
      <c r="J3517" s="197">
        <v>53.3</v>
      </c>
    </row>
    <row r="3518" spans="1:10" ht="14.4" thickBot="1" x14ac:dyDescent="0.3">
      <c r="A3518" s="191"/>
      <c r="B3518" s="191"/>
      <c r="C3518" s="191"/>
      <c r="D3518" s="191"/>
      <c r="E3518" s="191"/>
      <c r="F3518" s="191"/>
      <c r="G3518" s="191" t="s">
        <v>1314</v>
      </c>
      <c r="H3518" s="193" t="s">
        <v>1832</v>
      </c>
      <c r="I3518" s="191" t="s">
        <v>1316</v>
      </c>
      <c r="J3518" s="192">
        <v>106.6</v>
      </c>
    </row>
    <row r="3519" spans="1:10" ht="14.4" thickTop="1" x14ac:dyDescent="0.25">
      <c r="A3519" s="179"/>
      <c r="B3519" s="179"/>
      <c r="C3519" s="179"/>
      <c r="D3519" s="179"/>
      <c r="E3519" s="179"/>
      <c r="F3519" s="179"/>
      <c r="G3519" s="179"/>
      <c r="H3519" s="179"/>
      <c r="I3519" s="179"/>
      <c r="J3519" s="179"/>
    </row>
    <row r="3520" spans="1:10" x14ac:dyDescent="0.25">
      <c r="A3520" s="168" t="s">
        <v>1038</v>
      </c>
      <c r="B3520" s="170" t="s">
        <v>3</v>
      </c>
      <c r="C3520" s="168" t="s">
        <v>4</v>
      </c>
      <c r="D3520" s="168" t="s">
        <v>5</v>
      </c>
      <c r="E3520" s="161" t="s">
        <v>1291</v>
      </c>
      <c r="F3520" s="161"/>
      <c r="G3520" s="169" t="s">
        <v>6</v>
      </c>
      <c r="H3520" s="170" t="s">
        <v>7</v>
      </c>
      <c r="I3520" s="170" t="s">
        <v>8</v>
      </c>
      <c r="J3520" s="170" t="s">
        <v>10</v>
      </c>
    </row>
    <row r="3521" spans="1:10" x14ac:dyDescent="0.25">
      <c r="A3521" s="174" t="s">
        <v>1292</v>
      </c>
      <c r="B3521" s="176" t="s">
        <v>1039</v>
      </c>
      <c r="C3521" s="174" t="s">
        <v>20</v>
      </c>
      <c r="D3521" s="174" t="s">
        <v>1040</v>
      </c>
      <c r="E3521" s="162" t="s">
        <v>1293</v>
      </c>
      <c r="F3521" s="162"/>
      <c r="G3521" s="175" t="s">
        <v>77</v>
      </c>
      <c r="H3521" s="178">
        <v>1</v>
      </c>
      <c r="I3521" s="177">
        <v>50.64</v>
      </c>
      <c r="J3521" s="177">
        <v>50.64</v>
      </c>
    </row>
    <row r="3522" spans="1:10" ht="26.4" x14ac:dyDescent="0.25">
      <c r="A3522" s="180" t="s">
        <v>1294</v>
      </c>
      <c r="B3522" s="182" t="s">
        <v>1299</v>
      </c>
      <c r="C3522" s="180" t="s">
        <v>36</v>
      </c>
      <c r="D3522" s="180" t="s">
        <v>1300</v>
      </c>
      <c r="E3522" s="163" t="s">
        <v>1297</v>
      </c>
      <c r="F3522" s="163"/>
      <c r="G3522" s="181" t="s">
        <v>1298</v>
      </c>
      <c r="H3522" s="184">
        <v>0.51100000000000001</v>
      </c>
      <c r="I3522" s="183">
        <v>30.42</v>
      </c>
      <c r="J3522" s="183">
        <v>15.54</v>
      </c>
    </row>
    <row r="3523" spans="1:10" ht="26.4" x14ac:dyDescent="0.25">
      <c r="A3523" s="180" t="s">
        <v>1294</v>
      </c>
      <c r="B3523" s="182" t="s">
        <v>1295</v>
      </c>
      <c r="C3523" s="180" t="s">
        <v>36</v>
      </c>
      <c r="D3523" s="180" t="s">
        <v>1296</v>
      </c>
      <c r="E3523" s="163" t="s">
        <v>1297</v>
      </c>
      <c r="F3523" s="163"/>
      <c r="G3523" s="181" t="s">
        <v>1298</v>
      </c>
      <c r="H3523" s="184">
        <v>0.51100000000000001</v>
      </c>
      <c r="I3523" s="183">
        <v>25.7</v>
      </c>
      <c r="J3523" s="183">
        <v>13.13</v>
      </c>
    </row>
    <row r="3524" spans="1:10" ht="26.4" x14ac:dyDescent="0.25">
      <c r="A3524" s="185" t="s">
        <v>1303</v>
      </c>
      <c r="B3524" s="187" t="s">
        <v>2578</v>
      </c>
      <c r="C3524" s="185" t="s">
        <v>1590</v>
      </c>
      <c r="D3524" s="185" t="s">
        <v>2579</v>
      </c>
      <c r="E3524" s="164" t="s">
        <v>1307</v>
      </c>
      <c r="F3524" s="164"/>
      <c r="G3524" s="186" t="s">
        <v>77</v>
      </c>
      <c r="H3524" s="189">
        <v>1.1000000000000001</v>
      </c>
      <c r="I3524" s="188">
        <v>19.98</v>
      </c>
      <c r="J3524" s="188">
        <v>21.97</v>
      </c>
    </row>
    <row r="3525" spans="1:10" x14ac:dyDescent="0.25">
      <c r="A3525" s="196"/>
      <c r="B3525" s="196"/>
      <c r="C3525" s="196"/>
      <c r="D3525" s="196"/>
      <c r="E3525" s="196" t="s">
        <v>1309</v>
      </c>
      <c r="F3525" s="197">
        <v>10.039999999999999</v>
      </c>
      <c r="G3525" s="196" t="s">
        <v>1310</v>
      </c>
      <c r="H3525" s="197">
        <v>11.43</v>
      </c>
      <c r="I3525" s="196" t="s">
        <v>1311</v>
      </c>
      <c r="J3525" s="197">
        <v>21.47</v>
      </c>
    </row>
    <row r="3526" spans="1:10" x14ac:dyDescent="0.25">
      <c r="A3526" s="196"/>
      <c r="B3526" s="196"/>
      <c r="C3526" s="196"/>
      <c r="D3526" s="196"/>
      <c r="E3526" s="196" t="s">
        <v>1312</v>
      </c>
      <c r="F3526" s="197">
        <v>10.38</v>
      </c>
      <c r="G3526" s="196"/>
      <c r="H3526" s="165" t="s">
        <v>1313</v>
      </c>
      <c r="I3526" s="165"/>
      <c r="J3526" s="197">
        <v>61.02</v>
      </c>
    </row>
    <row r="3527" spans="1:10" ht="14.4" thickBot="1" x14ac:dyDescent="0.3">
      <c r="A3527" s="191"/>
      <c r="B3527" s="191"/>
      <c r="C3527" s="191"/>
      <c r="D3527" s="191"/>
      <c r="E3527" s="191"/>
      <c r="F3527" s="191"/>
      <c r="G3527" s="191" t="s">
        <v>1314</v>
      </c>
      <c r="H3527" s="193" t="s">
        <v>2580</v>
      </c>
      <c r="I3527" s="191" t="s">
        <v>1316</v>
      </c>
      <c r="J3527" s="192">
        <v>140.34</v>
      </c>
    </row>
    <row r="3528" spans="1:10" ht="14.4" thickTop="1" x14ac:dyDescent="0.25">
      <c r="A3528" s="179"/>
      <c r="B3528" s="179"/>
      <c r="C3528" s="179"/>
      <c r="D3528" s="179"/>
      <c r="E3528" s="179"/>
      <c r="F3528" s="179"/>
      <c r="G3528" s="179"/>
      <c r="H3528" s="179"/>
      <c r="I3528" s="179"/>
      <c r="J3528" s="179"/>
    </row>
    <row r="3529" spans="1:10" x14ac:dyDescent="0.25">
      <c r="A3529" s="168" t="s">
        <v>1041</v>
      </c>
      <c r="B3529" s="170" t="s">
        <v>3</v>
      </c>
      <c r="C3529" s="168" t="s">
        <v>4</v>
      </c>
      <c r="D3529" s="168" t="s">
        <v>5</v>
      </c>
      <c r="E3529" s="161" t="s">
        <v>1291</v>
      </c>
      <c r="F3529" s="161"/>
      <c r="G3529" s="169" t="s">
        <v>6</v>
      </c>
      <c r="H3529" s="170" t="s">
        <v>7</v>
      </c>
      <c r="I3529" s="170" t="s">
        <v>8</v>
      </c>
      <c r="J3529" s="170" t="s">
        <v>10</v>
      </c>
    </row>
    <row r="3530" spans="1:10" ht="52.8" x14ac:dyDescent="0.25">
      <c r="A3530" s="174" t="s">
        <v>1292</v>
      </c>
      <c r="B3530" s="176" t="s">
        <v>1042</v>
      </c>
      <c r="C3530" s="174" t="s">
        <v>20</v>
      </c>
      <c r="D3530" s="174" t="s">
        <v>1043</v>
      </c>
      <c r="E3530" s="162" t="s">
        <v>1293</v>
      </c>
      <c r="F3530" s="162"/>
      <c r="G3530" s="175" t="s">
        <v>77</v>
      </c>
      <c r="H3530" s="178">
        <v>1</v>
      </c>
      <c r="I3530" s="177">
        <v>92.99</v>
      </c>
      <c r="J3530" s="177">
        <v>92.99</v>
      </c>
    </row>
    <row r="3531" spans="1:10" ht="26.4" x14ac:dyDescent="0.25">
      <c r="A3531" s="180" t="s">
        <v>1294</v>
      </c>
      <c r="B3531" s="182" t="s">
        <v>1299</v>
      </c>
      <c r="C3531" s="180" t="s">
        <v>36</v>
      </c>
      <c r="D3531" s="180" t="s">
        <v>1300</v>
      </c>
      <c r="E3531" s="163" t="s">
        <v>1297</v>
      </c>
      <c r="F3531" s="163"/>
      <c r="G3531" s="181" t="s">
        <v>1298</v>
      </c>
      <c r="H3531" s="184">
        <v>1</v>
      </c>
      <c r="I3531" s="183">
        <v>30.42</v>
      </c>
      <c r="J3531" s="183">
        <v>30.42</v>
      </c>
    </row>
    <row r="3532" spans="1:10" ht="26.4" x14ac:dyDescent="0.25">
      <c r="A3532" s="180" t="s">
        <v>1294</v>
      </c>
      <c r="B3532" s="182" t="s">
        <v>1301</v>
      </c>
      <c r="C3532" s="180" t="s">
        <v>36</v>
      </c>
      <c r="D3532" s="180" t="s">
        <v>1302</v>
      </c>
      <c r="E3532" s="163" t="s">
        <v>1297</v>
      </c>
      <c r="F3532" s="163"/>
      <c r="G3532" s="181" t="s">
        <v>1298</v>
      </c>
      <c r="H3532" s="184">
        <v>1</v>
      </c>
      <c r="I3532" s="183">
        <v>24.25</v>
      </c>
      <c r="J3532" s="183">
        <v>24.25</v>
      </c>
    </row>
    <row r="3533" spans="1:10" ht="26.4" x14ac:dyDescent="0.25">
      <c r="A3533" s="185" t="s">
        <v>1303</v>
      </c>
      <c r="B3533" s="187" t="s">
        <v>2581</v>
      </c>
      <c r="C3533" s="185" t="s">
        <v>1849</v>
      </c>
      <c r="D3533" s="185" t="s">
        <v>2582</v>
      </c>
      <c r="E3533" s="164" t="s">
        <v>1307</v>
      </c>
      <c r="F3533" s="164"/>
      <c r="G3533" s="186" t="s">
        <v>38</v>
      </c>
      <c r="H3533" s="189">
        <v>0.33</v>
      </c>
      <c r="I3533" s="188">
        <v>24.43</v>
      </c>
      <c r="J3533" s="188">
        <v>8.06</v>
      </c>
    </row>
    <row r="3534" spans="1:10" x14ac:dyDescent="0.25">
      <c r="A3534" s="185" t="s">
        <v>1303</v>
      </c>
      <c r="B3534" s="187" t="s">
        <v>2583</v>
      </c>
      <c r="C3534" s="185" t="s">
        <v>1849</v>
      </c>
      <c r="D3534" s="185" t="s">
        <v>2584</v>
      </c>
      <c r="E3534" s="164" t="s">
        <v>1307</v>
      </c>
      <c r="F3534" s="164"/>
      <c r="G3534" s="186" t="s">
        <v>38</v>
      </c>
      <c r="H3534" s="189">
        <v>0.33</v>
      </c>
      <c r="I3534" s="188">
        <v>91.7</v>
      </c>
      <c r="J3534" s="188">
        <v>30.26</v>
      </c>
    </row>
    <row r="3535" spans="1:10" x14ac:dyDescent="0.25">
      <c r="A3535" s="196"/>
      <c r="B3535" s="196"/>
      <c r="C3535" s="196"/>
      <c r="D3535" s="196"/>
      <c r="E3535" s="196" t="s">
        <v>1309</v>
      </c>
      <c r="F3535" s="197">
        <v>19.010000000000002</v>
      </c>
      <c r="G3535" s="196" t="s">
        <v>1310</v>
      </c>
      <c r="H3535" s="197">
        <v>21.66</v>
      </c>
      <c r="I3535" s="196" t="s">
        <v>1311</v>
      </c>
      <c r="J3535" s="197">
        <v>40.67</v>
      </c>
    </row>
    <row r="3536" spans="1:10" x14ac:dyDescent="0.25">
      <c r="A3536" s="196"/>
      <c r="B3536" s="196"/>
      <c r="C3536" s="196"/>
      <c r="D3536" s="196"/>
      <c r="E3536" s="196" t="s">
        <v>1312</v>
      </c>
      <c r="F3536" s="197">
        <v>19.059999999999999</v>
      </c>
      <c r="G3536" s="196"/>
      <c r="H3536" s="165" t="s">
        <v>1313</v>
      </c>
      <c r="I3536" s="165"/>
      <c r="J3536" s="197">
        <v>112.05</v>
      </c>
    </row>
    <row r="3537" spans="1:10" ht="14.4" thickBot="1" x14ac:dyDescent="0.3">
      <c r="A3537" s="191"/>
      <c r="B3537" s="191"/>
      <c r="C3537" s="191"/>
      <c r="D3537" s="191"/>
      <c r="E3537" s="191"/>
      <c r="F3537" s="191"/>
      <c r="G3537" s="191" t="s">
        <v>1314</v>
      </c>
      <c r="H3537" s="193" t="s">
        <v>2585</v>
      </c>
      <c r="I3537" s="191" t="s">
        <v>1316</v>
      </c>
      <c r="J3537" s="192">
        <v>8022.78</v>
      </c>
    </row>
    <row r="3538" spans="1:10" ht="14.4" thickTop="1" x14ac:dyDescent="0.25">
      <c r="A3538" s="179"/>
      <c r="B3538" s="179"/>
      <c r="C3538" s="179"/>
      <c r="D3538" s="179"/>
      <c r="E3538" s="179"/>
      <c r="F3538" s="179"/>
      <c r="G3538" s="179"/>
      <c r="H3538" s="179"/>
      <c r="I3538" s="179"/>
      <c r="J3538" s="179"/>
    </row>
    <row r="3539" spans="1:10" x14ac:dyDescent="0.25">
      <c r="A3539" s="168" t="s">
        <v>1044</v>
      </c>
      <c r="B3539" s="170" t="s">
        <v>3</v>
      </c>
      <c r="C3539" s="168" t="s">
        <v>4</v>
      </c>
      <c r="D3539" s="168" t="s">
        <v>5</v>
      </c>
      <c r="E3539" s="161" t="s">
        <v>1291</v>
      </c>
      <c r="F3539" s="161"/>
      <c r="G3539" s="169" t="s">
        <v>6</v>
      </c>
      <c r="H3539" s="170" t="s">
        <v>7</v>
      </c>
      <c r="I3539" s="170" t="s">
        <v>8</v>
      </c>
      <c r="J3539" s="170" t="s">
        <v>10</v>
      </c>
    </row>
    <row r="3540" spans="1:10" ht="26.4" x14ac:dyDescent="0.25">
      <c r="A3540" s="174" t="s">
        <v>1292</v>
      </c>
      <c r="B3540" s="176" t="s">
        <v>1045</v>
      </c>
      <c r="C3540" s="174" t="s">
        <v>20</v>
      </c>
      <c r="D3540" s="174" t="s">
        <v>1046</v>
      </c>
      <c r="E3540" s="162" t="s">
        <v>1293</v>
      </c>
      <c r="F3540" s="162"/>
      <c r="G3540" s="175" t="s">
        <v>38</v>
      </c>
      <c r="H3540" s="178">
        <v>1</v>
      </c>
      <c r="I3540" s="177">
        <v>27.28</v>
      </c>
      <c r="J3540" s="177">
        <v>27.28</v>
      </c>
    </row>
    <row r="3541" spans="1:10" ht="26.4" x14ac:dyDescent="0.25">
      <c r="A3541" s="180" t="s">
        <v>1294</v>
      </c>
      <c r="B3541" s="182" t="s">
        <v>1299</v>
      </c>
      <c r="C3541" s="180" t="s">
        <v>36</v>
      </c>
      <c r="D3541" s="180" t="s">
        <v>1300</v>
      </c>
      <c r="E3541" s="163" t="s">
        <v>1297</v>
      </c>
      <c r="F3541" s="163"/>
      <c r="G3541" s="181" t="s">
        <v>1298</v>
      </c>
      <c r="H3541" s="184">
        <v>0.2</v>
      </c>
      <c r="I3541" s="183">
        <v>30.42</v>
      </c>
      <c r="J3541" s="183">
        <v>6.08</v>
      </c>
    </row>
    <row r="3542" spans="1:10" ht="26.4" x14ac:dyDescent="0.25">
      <c r="A3542" s="180" t="s">
        <v>1294</v>
      </c>
      <c r="B3542" s="182" t="s">
        <v>1301</v>
      </c>
      <c r="C3542" s="180" t="s">
        <v>36</v>
      </c>
      <c r="D3542" s="180" t="s">
        <v>1302</v>
      </c>
      <c r="E3542" s="163" t="s">
        <v>1297</v>
      </c>
      <c r="F3542" s="163"/>
      <c r="G3542" s="181" t="s">
        <v>1298</v>
      </c>
      <c r="H3542" s="184">
        <v>0.2</v>
      </c>
      <c r="I3542" s="183">
        <v>24.25</v>
      </c>
      <c r="J3542" s="183">
        <v>4.8499999999999996</v>
      </c>
    </row>
    <row r="3543" spans="1:10" ht="26.4" x14ac:dyDescent="0.25">
      <c r="A3543" s="185" t="s">
        <v>1303</v>
      </c>
      <c r="B3543" s="187" t="s">
        <v>2586</v>
      </c>
      <c r="C3543" s="185" t="s">
        <v>1642</v>
      </c>
      <c r="D3543" s="185" t="s">
        <v>2587</v>
      </c>
      <c r="E3543" s="164" t="s">
        <v>1307</v>
      </c>
      <c r="F3543" s="164"/>
      <c r="G3543" s="186" t="s">
        <v>771</v>
      </c>
      <c r="H3543" s="189">
        <v>1</v>
      </c>
      <c r="I3543" s="188">
        <v>16.350000000000001</v>
      </c>
      <c r="J3543" s="188">
        <v>16.350000000000001</v>
      </c>
    </row>
    <row r="3544" spans="1:10" x14ac:dyDescent="0.25">
      <c r="A3544" s="196"/>
      <c r="B3544" s="196"/>
      <c r="C3544" s="196"/>
      <c r="D3544" s="196"/>
      <c r="E3544" s="196" t="s">
        <v>1309</v>
      </c>
      <c r="F3544" s="197">
        <v>3.8</v>
      </c>
      <c r="G3544" s="196" t="s">
        <v>1310</v>
      </c>
      <c r="H3544" s="197">
        <v>4.33</v>
      </c>
      <c r="I3544" s="196" t="s">
        <v>1311</v>
      </c>
      <c r="J3544" s="197">
        <v>8.1300000000000008</v>
      </c>
    </row>
    <row r="3545" spans="1:10" x14ac:dyDescent="0.25">
      <c r="A3545" s="196"/>
      <c r="B3545" s="196"/>
      <c r="C3545" s="196"/>
      <c r="D3545" s="196"/>
      <c r="E3545" s="196" t="s">
        <v>1312</v>
      </c>
      <c r="F3545" s="197">
        <v>5.59</v>
      </c>
      <c r="G3545" s="196"/>
      <c r="H3545" s="165" t="s">
        <v>1313</v>
      </c>
      <c r="I3545" s="165"/>
      <c r="J3545" s="197">
        <v>32.869999999999997</v>
      </c>
    </row>
    <row r="3546" spans="1:10" ht="14.4" thickBot="1" x14ac:dyDescent="0.3">
      <c r="A3546" s="191"/>
      <c r="B3546" s="191"/>
      <c r="C3546" s="191"/>
      <c r="D3546" s="191"/>
      <c r="E3546" s="191"/>
      <c r="F3546" s="191"/>
      <c r="G3546" s="191" t="s">
        <v>1314</v>
      </c>
      <c r="H3546" s="193" t="s">
        <v>2588</v>
      </c>
      <c r="I3546" s="191" t="s">
        <v>1316</v>
      </c>
      <c r="J3546" s="192">
        <v>2136.5500000000002</v>
      </c>
    </row>
    <row r="3547" spans="1:10" ht="14.4" thickTop="1" x14ac:dyDescent="0.25">
      <c r="A3547" s="179"/>
      <c r="B3547" s="179"/>
      <c r="C3547" s="179"/>
      <c r="D3547" s="179"/>
      <c r="E3547" s="179"/>
      <c r="F3547" s="179"/>
      <c r="G3547" s="179"/>
      <c r="H3547" s="179"/>
      <c r="I3547" s="179"/>
      <c r="J3547" s="179"/>
    </row>
    <row r="3548" spans="1:10" x14ac:dyDescent="0.25">
      <c r="A3548" s="168" t="s">
        <v>1047</v>
      </c>
      <c r="B3548" s="170" t="s">
        <v>3</v>
      </c>
      <c r="C3548" s="168" t="s">
        <v>4</v>
      </c>
      <c r="D3548" s="168" t="s">
        <v>5</v>
      </c>
      <c r="E3548" s="161" t="s">
        <v>1291</v>
      </c>
      <c r="F3548" s="161"/>
      <c r="G3548" s="169" t="s">
        <v>6</v>
      </c>
      <c r="H3548" s="170" t="s">
        <v>7</v>
      </c>
      <c r="I3548" s="170" t="s">
        <v>8</v>
      </c>
      <c r="J3548" s="170" t="s">
        <v>10</v>
      </c>
    </row>
    <row r="3549" spans="1:10" ht="26.4" x14ac:dyDescent="0.25">
      <c r="A3549" s="174" t="s">
        <v>1292</v>
      </c>
      <c r="B3549" s="176" t="s">
        <v>1048</v>
      </c>
      <c r="C3549" s="174" t="s">
        <v>20</v>
      </c>
      <c r="D3549" s="174" t="s">
        <v>1049</v>
      </c>
      <c r="E3549" s="162" t="s">
        <v>1293</v>
      </c>
      <c r="F3549" s="162"/>
      <c r="G3549" s="175" t="s">
        <v>38</v>
      </c>
      <c r="H3549" s="178">
        <v>1</v>
      </c>
      <c r="I3549" s="177">
        <v>17.12</v>
      </c>
      <c r="J3549" s="177">
        <v>17.12</v>
      </c>
    </row>
    <row r="3550" spans="1:10" ht="26.4" x14ac:dyDescent="0.25">
      <c r="A3550" s="180" t="s">
        <v>1294</v>
      </c>
      <c r="B3550" s="182" t="s">
        <v>1299</v>
      </c>
      <c r="C3550" s="180" t="s">
        <v>36</v>
      </c>
      <c r="D3550" s="180" t="s">
        <v>1300</v>
      </c>
      <c r="E3550" s="163" t="s">
        <v>1297</v>
      </c>
      <c r="F3550" s="163"/>
      <c r="G3550" s="181" t="s">
        <v>1298</v>
      </c>
      <c r="H3550" s="184">
        <v>0.2</v>
      </c>
      <c r="I3550" s="183">
        <v>30.42</v>
      </c>
      <c r="J3550" s="183">
        <v>6.08</v>
      </c>
    </row>
    <row r="3551" spans="1:10" ht="26.4" x14ac:dyDescent="0.25">
      <c r="A3551" s="180" t="s">
        <v>1294</v>
      </c>
      <c r="B3551" s="182" t="s">
        <v>1301</v>
      </c>
      <c r="C3551" s="180" t="s">
        <v>36</v>
      </c>
      <c r="D3551" s="180" t="s">
        <v>1302</v>
      </c>
      <c r="E3551" s="163" t="s">
        <v>1297</v>
      </c>
      <c r="F3551" s="163"/>
      <c r="G3551" s="181" t="s">
        <v>1298</v>
      </c>
      <c r="H3551" s="184">
        <v>0.2</v>
      </c>
      <c r="I3551" s="183">
        <v>24.25</v>
      </c>
      <c r="J3551" s="183">
        <v>4.8499999999999996</v>
      </c>
    </row>
    <row r="3552" spans="1:10" ht="26.4" x14ac:dyDescent="0.25">
      <c r="A3552" s="185" t="s">
        <v>1303</v>
      </c>
      <c r="B3552" s="187" t="s">
        <v>2589</v>
      </c>
      <c r="C3552" s="185" t="s">
        <v>1642</v>
      </c>
      <c r="D3552" s="185" t="s">
        <v>2590</v>
      </c>
      <c r="E3552" s="164" t="s">
        <v>1307</v>
      </c>
      <c r="F3552" s="164"/>
      <c r="G3552" s="186" t="s">
        <v>771</v>
      </c>
      <c r="H3552" s="189">
        <v>1</v>
      </c>
      <c r="I3552" s="188">
        <v>6.19</v>
      </c>
      <c r="J3552" s="188">
        <v>6.19</v>
      </c>
    </row>
    <row r="3553" spans="1:10" x14ac:dyDescent="0.25">
      <c r="A3553" s="196"/>
      <c r="B3553" s="196"/>
      <c r="C3553" s="196"/>
      <c r="D3553" s="196"/>
      <c r="E3553" s="196" t="s">
        <v>1309</v>
      </c>
      <c r="F3553" s="197">
        <v>3.8</v>
      </c>
      <c r="G3553" s="196" t="s">
        <v>1310</v>
      </c>
      <c r="H3553" s="197">
        <v>4.33</v>
      </c>
      <c r="I3553" s="196" t="s">
        <v>1311</v>
      </c>
      <c r="J3553" s="197">
        <v>8.1300000000000008</v>
      </c>
    </row>
    <row r="3554" spans="1:10" x14ac:dyDescent="0.25">
      <c r="A3554" s="196"/>
      <c r="B3554" s="196"/>
      <c r="C3554" s="196"/>
      <c r="D3554" s="196"/>
      <c r="E3554" s="196" t="s">
        <v>1312</v>
      </c>
      <c r="F3554" s="197">
        <v>3.5</v>
      </c>
      <c r="G3554" s="196"/>
      <c r="H3554" s="165" t="s">
        <v>1313</v>
      </c>
      <c r="I3554" s="165"/>
      <c r="J3554" s="197">
        <v>20.62</v>
      </c>
    </row>
    <row r="3555" spans="1:10" ht="14.4" thickBot="1" x14ac:dyDescent="0.3">
      <c r="A3555" s="191"/>
      <c r="B3555" s="191"/>
      <c r="C3555" s="191"/>
      <c r="D3555" s="191"/>
      <c r="E3555" s="191"/>
      <c r="F3555" s="191"/>
      <c r="G3555" s="191" t="s">
        <v>1314</v>
      </c>
      <c r="H3555" s="193" t="s">
        <v>1832</v>
      </c>
      <c r="I3555" s="191" t="s">
        <v>1316</v>
      </c>
      <c r="J3555" s="192">
        <v>41.24</v>
      </c>
    </row>
    <row r="3556" spans="1:10" ht="14.4" thickTop="1" x14ac:dyDescent="0.25">
      <c r="A3556" s="179"/>
      <c r="B3556" s="179"/>
      <c r="C3556" s="179"/>
      <c r="D3556" s="179"/>
      <c r="E3556" s="179"/>
      <c r="F3556" s="179"/>
      <c r="G3556" s="179"/>
      <c r="H3556" s="179"/>
      <c r="I3556" s="179"/>
      <c r="J3556" s="179"/>
    </row>
    <row r="3557" spans="1:10" x14ac:dyDescent="0.25">
      <c r="A3557" s="168" t="s">
        <v>1050</v>
      </c>
      <c r="B3557" s="170" t="s">
        <v>3</v>
      </c>
      <c r="C3557" s="168" t="s">
        <v>4</v>
      </c>
      <c r="D3557" s="168" t="s">
        <v>5</v>
      </c>
      <c r="E3557" s="161" t="s">
        <v>1291</v>
      </c>
      <c r="F3557" s="161"/>
      <c r="G3557" s="169" t="s">
        <v>6</v>
      </c>
      <c r="H3557" s="170" t="s">
        <v>7</v>
      </c>
      <c r="I3557" s="170" t="s">
        <v>8</v>
      </c>
      <c r="J3557" s="170" t="s">
        <v>10</v>
      </c>
    </row>
    <row r="3558" spans="1:10" ht="26.4" x14ac:dyDescent="0.25">
      <c r="A3558" s="174" t="s">
        <v>1292</v>
      </c>
      <c r="B3558" s="176" t="s">
        <v>1051</v>
      </c>
      <c r="C3558" s="174" t="s">
        <v>20</v>
      </c>
      <c r="D3558" s="174" t="s">
        <v>1052</v>
      </c>
      <c r="E3558" s="162" t="s">
        <v>1293</v>
      </c>
      <c r="F3558" s="162"/>
      <c r="G3558" s="175" t="s">
        <v>38</v>
      </c>
      <c r="H3558" s="178">
        <v>1</v>
      </c>
      <c r="I3558" s="177">
        <v>58.46</v>
      </c>
      <c r="J3558" s="177">
        <v>58.46</v>
      </c>
    </row>
    <row r="3559" spans="1:10" ht="26.4" x14ac:dyDescent="0.25">
      <c r="A3559" s="180" t="s">
        <v>1294</v>
      </c>
      <c r="B3559" s="182" t="s">
        <v>1301</v>
      </c>
      <c r="C3559" s="180" t="s">
        <v>36</v>
      </c>
      <c r="D3559" s="180" t="s">
        <v>1302</v>
      </c>
      <c r="E3559" s="163" t="s">
        <v>1297</v>
      </c>
      <c r="F3559" s="163"/>
      <c r="G3559" s="181" t="s">
        <v>1298</v>
      </c>
      <c r="H3559" s="184">
        <v>0.5</v>
      </c>
      <c r="I3559" s="183">
        <v>24.25</v>
      </c>
      <c r="J3559" s="183">
        <v>12.12</v>
      </c>
    </row>
    <row r="3560" spans="1:10" ht="26.4" x14ac:dyDescent="0.25">
      <c r="A3560" s="180" t="s">
        <v>1294</v>
      </c>
      <c r="B3560" s="182" t="s">
        <v>1299</v>
      </c>
      <c r="C3560" s="180" t="s">
        <v>36</v>
      </c>
      <c r="D3560" s="180" t="s">
        <v>1300</v>
      </c>
      <c r="E3560" s="163" t="s">
        <v>1297</v>
      </c>
      <c r="F3560" s="163"/>
      <c r="G3560" s="181" t="s">
        <v>1298</v>
      </c>
      <c r="H3560" s="184">
        <v>0.5</v>
      </c>
      <c r="I3560" s="183">
        <v>30.42</v>
      </c>
      <c r="J3560" s="183">
        <v>15.21</v>
      </c>
    </row>
    <row r="3561" spans="1:10" ht="26.4" x14ac:dyDescent="0.25">
      <c r="A3561" s="185" t="s">
        <v>1303</v>
      </c>
      <c r="B3561" s="187" t="s">
        <v>2591</v>
      </c>
      <c r="C3561" s="185" t="s">
        <v>1849</v>
      </c>
      <c r="D3561" s="185" t="s">
        <v>2592</v>
      </c>
      <c r="E3561" s="164" t="s">
        <v>1307</v>
      </c>
      <c r="F3561" s="164"/>
      <c r="G3561" s="186" t="s">
        <v>38</v>
      </c>
      <c r="H3561" s="189">
        <v>1</v>
      </c>
      <c r="I3561" s="188">
        <v>31.133299999999998</v>
      </c>
      <c r="J3561" s="188">
        <v>31.13</v>
      </c>
    </row>
    <row r="3562" spans="1:10" x14ac:dyDescent="0.25">
      <c r="A3562" s="196"/>
      <c r="B3562" s="196"/>
      <c r="C3562" s="196"/>
      <c r="D3562" s="196"/>
      <c r="E3562" s="196" t="s">
        <v>1309</v>
      </c>
      <c r="F3562" s="197">
        <v>9.5</v>
      </c>
      <c r="G3562" s="196" t="s">
        <v>1310</v>
      </c>
      <c r="H3562" s="197">
        <v>10.83</v>
      </c>
      <c r="I3562" s="196" t="s">
        <v>1311</v>
      </c>
      <c r="J3562" s="197">
        <v>20.329999999999998</v>
      </c>
    </row>
    <row r="3563" spans="1:10" x14ac:dyDescent="0.25">
      <c r="A3563" s="196"/>
      <c r="B3563" s="196"/>
      <c r="C3563" s="196"/>
      <c r="D3563" s="196"/>
      <c r="E3563" s="196" t="s">
        <v>1312</v>
      </c>
      <c r="F3563" s="197">
        <v>11.98</v>
      </c>
      <c r="G3563" s="196"/>
      <c r="H3563" s="165" t="s">
        <v>1313</v>
      </c>
      <c r="I3563" s="165"/>
      <c r="J3563" s="197">
        <v>70.44</v>
      </c>
    </row>
    <row r="3564" spans="1:10" ht="14.4" thickBot="1" x14ac:dyDescent="0.3">
      <c r="A3564" s="191"/>
      <c r="B3564" s="191"/>
      <c r="C3564" s="191"/>
      <c r="D3564" s="191"/>
      <c r="E3564" s="191"/>
      <c r="F3564" s="191"/>
      <c r="G3564" s="191" t="s">
        <v>1314</v>
      </c>
      <c r="H3564" s="193" t="s">
        <v>1375</v>
      </c>
      <c r="I3564" s="191" t="s">
        <v>1316</v>
      </c>
      <c r="J3564" s="192">
        <v>70.44</v>
      </c>
    </row>
    <row r="3565" spans="1:10" ht="14.4" thickTop="1" x14ac:dyDescent="0.25">
      <c r="A3565" s="179"/>
      <c r="B3565" s="179"/>
      <c r="C3565" s="179"/>
      <c r="D3565" s="179"/>
      <c r="E3565" s="179"/>
      <c r="F3565" s="179"/>
      <c r="G3565" s="179"/>
      <c r="H3565" s="179"/>
      <c r="I3565" s="179"/>
      <c r="J3565" s="179"/>
    </row>
    <row r="3566" spans="1:10" x14ac:dyDescent="0.25">
      <c r="A3566" s="168" t="s">
        <v>1053</v>
      </c>
      <c r="B3566" s="170" t="s">
        <v>3</v>
      </c>
      <c r="C3566" s="168" t="s">
        <v>4</v>
      </c>
      <c r="D3566" s="168" t="s">
        <v>5</v>
      </c>
      <c r="E3566" s="161" t="s">
        <v>1291</v>
      </c>
      <c r="F3566" s="161"/>
      <c r="G3566" s="169" t="s">
        <v>6</v>
      </c>
      <c r="H3566" s="170" t="s">
        <v>7</v>
      </c>
      <c r="I3566" s="170" t="s">
        <v>8</v>
      </c>
      <c r="J3566" s="170" t="s">
        <v>10</v>
      </c>
    </row>
    <row r="3567" spans="1:10" x14ac:dyDescent="0.25">
      <c r="A3567" s="174" t="s">
        <v>1292</v>
      </c>
      <c r="B3567" s="176" t="s">
        <v>1054</v>
      </c>
      <c r="C3567" s="174" t="s">
        <v>20</v>
      </c>
      <c r="D3567" s="174" t="s">
        <v>1055</v>
      </c>
      <c r="E3567" s="162" t="s">
        <v>1293</v>
      </c>
      <c r="F3567" s="162"/>
      <c r="G3567" s="175" t="s">
        <v>38</v>
      </c>
      <c r="H3567" s="178">
        <v>1</v>
      </c>
      <c r="I3567" s="177">
        <v>12.26</v>
      </c>
      <c r="J3567" s="177">
        <v>12.26</v>
      </c>
    </row>
    <row r="3568" spans="1:10" ht="26.4" x14ac:dyDescent="0.25">
      <c r="A3568" s="180" t="s">
        <v>1294</v>
      </c>
      <c r="B3568" s="182" t="s">
        <v>1299</v>
      </c>
      <c r="C3568" s="180" t="s">
        <v>36</v>
      </c>
      <c r="D3568" s="180" t="s">
        <v>1300</v>
      </c>
      <c r="E3568" s="163" t="s">
        <v>1297</v>
      </c>
      <c r="F3568" s="163"/>
      <c r="G3568" s="181" t="s">
        <v>1298</v>
      </c>
      <c r="H3568" s="184">
        <v>0.14399999999999999</v>
      </c>
      <c r="I3568" s="183">
        <v>30.42</v>
      </c>
      <c r="J3568" s="183">
        <v>4.38</v>
      </c>
    </row>
    <row r="3569" spans="1:10" ht="26.4" x14ac:dyDescent="0.25">
      <c r="A3569" s="180" t="s">
        <v>1294</v>
      </c>
      <c r="B3569" s="182" t="s">
        <v>1295</v>
      </c>
      <c r="C3569" s="180" t="s">
        <v>36</v>
      </c>
      <c r="D3569" s="180" t="s">
        <v>1296</v>
      </c>
      <c r="E3569" s="163" t="s">
        <v>1297</v>
      </c>
      <c r="F3569" s="163"/>
      <c r="G3569" s="181" t="s">
        <v>1298</v>
      </c>
      <c r="H3569" s="184">
        <v>0.14399999999999999</v>
      </c>
      <c r="I3569" s="183">
        <v>25.7</v>
      </c>
      <c r="J3569" s="183">
        <v>3.7</v>
      </c>
    </row>
    <row r="3570" spans="1:10" x14ac:dyDescent="0.25">
      <c r="A3570" s="185" t="s">
        <v>1303</v>
      </c>
      <c r="B3570" s="187" t="s">
        <v>2593</v>
      </c>
      <c r="C3570" s="185" t="s">
        <v>1590</v>
      </c>
      <c r="D3570" s="185" t="s">
        <v>2594</v>
      </c>
      <c r="E3570" s="164" t="s">
        <v>1307</v>
      </c>
      <c r="F3570" s="164"/>
      <c r="G3570" s="186" t="s">
        <v>38</v>
      </c>
      <c r="H3570" s="189">
        <v>1</v>
      </c>
      <c r="I3570" s="188">
        <v>4.18</v>
      </c>
      <c r="J3570" s="188">
        <v>4.18</v>
      </c>
    </row>
    <row r="3571" spans="1:10" x14ac:dyDescent="0.25">
      <c r="A3571" s="196"/>
      <c r="B3571" s="196"/>
      <c r="C3571" s="196"/>
      <c r="D3571" s="196"/>
      <c r="E3571" s="196" t="s">
        <v>1309</v>
      </c>
      <c r="F3571" s="197">
        <v>2.82</v>
      </c>
      <c r="G3571" s="196" t="s">
        <v>1310</v>
      </c>
      <c r="H3571" s="197">
        <v>3.22</v>
      </c>
      <c r="I3571" s="196" t="s">
        <v>1311</v>
      </c>
      <c r="J3571" s="197">
        <v>6.04</v>
      </c>
    </row>
    <row r="3572" spans="1:10" x14ac:dyDescent="0.25">
      <c r="A3572" s="196"/>
      <c r="B3572" s="196"/>
      <c r="C3572" s="196"/>
      <c r="D3572" s="196"/>
      <c r="E3572" s="196" t="s">
        <v>1312</v>
      </c>
      <c r="F3572" s="197">
        <v>2.5099999999999998</v>
      </c>
      <c r="G3572" s="196"/>
      <c r="H3572" s="165" t="s">
        <v>1313</v>
      </c>
      <c r="I3572" s="165"/>
      <c r="J3572" s="197">
        <v>14.77</v>
      </c>
    </row>
    <row r="3573" spans="1:10" ht="14.4" thickBot="1" x14ac:dyDescent="0.3">
      <c r="A3573" s="191"/>
      <c r="B3573" s="191"/>
      <c r="C3573" s="191"/>
      <c r="D3573" s="191"/>
      <c r="E3573" s="191"/>
      <c r="F3573" s="191"/>
      <c r="G3573" s="191" t="s">
        <v>1314</v>
      </c>
      <c r="H3573" s="193" t="s">
        <v>2595</v>
      </c>
      <c r="I3573" s="191" t="s">
        <v>1316</v>
      </c>
      <c r="J3573" s="192">
        <v>708.96</v>
      </c>
    </row>
    <row r="3574" spans="1:10" ht="14.4" thickTop="1" x14ac:dyDescent="0.25">
      <c r="A3574" s="179"/>
      <c r="B3574" s="179"/>
      <c r="C3574" s="179"/>
      <c r="D3574" s="179"/>
      <c r="E3574" s="179"/>
      <c r="F3574" s="179"/>
      <c r="G3574" s="179"/>
      <c r="H3574" s="179"/>
      <c r="I3574" s="179"/>
      <c r="J3574" s="179"/>
    </row>
    <row r="3575" spans="1:10" x14ac:dyDescent="0.25">
      <c r="A3575" s="168" t="s">
        <v>1056</v>
      </c>
      <c r="B3575" s="170" t="s">
        <v>3</v>
      </c>
      <c r="C3575" s="168" t="s">
        <v>4</v>
      </c>
      <c r="D3575" s="168" t="s">
        <v>5</v>
      </c>
      <c r="E3575" s="161" t="s">
        <v>1291</v>
      </c>
      <c r="F3575" s="161"/>
      <c r="G3575" s="169" t="s">
        <v>6</v>
      </c>
      <c r="H3575" s="170" t="s">
        <v>7</v>
      </c>
      <c r="I3575" s="170" t="s">
        <v>8</v>
      </c>
      <c r="J3575" s="170" t="s">
        <v>10</v>
      </c>
    </row>
    <row r="3576" spans="1:10" ht="26.4" x14ac:dyDescent="0.25">
      <c r="A3576" s="174" t="s">
        <v>1292</v>
      </c>
      <c r="B3576" s="176" t="s">
        <v>1057</v>
      </c>
      <c r="C3576" s="174" t="s">
        <v>20</v>
      </c>
      <c r="D3576" s="174" t="s">
        <v>1058</v>
      </c>
      <c r="E3576" s="162" t="s">
        <v>1293</v>
      </c>
      <c r="F3576" s="162"/>
      <c r="G3576" s="175" t="s">
        <v>38</v>
      </c>
      <c r="H3576" s="178">
        <v>1</v>
      </c>
      <c r="I3576" s="177">
        <v>28.11</v>
      </c>
      <c r="J3576" s="177">
        <v>28.11</v>
      </c>
    </row>
    <row r="3577" spans="1:10" ht="26.4" x14ac:dyDescent="0.25">
      <c r="A3577" s="180" t="s">
        <v>1294</v>
      </c>
      <c r="B3577" s="182" t="s">
        <v>1301</v>
      </c>
      <c r="C3577" s="180" t="s">
        <v>36</v>
      </c>
      <c r="D3577" s="180" t="s">
        <v>1302</v>
      </c>
      <c r="E3577" s="163" t="s">
        <v>1297</v>
      </c>
      <c r="F3577" s="163"/>
      <c r="G3577" s="181" t="s">
        <v>1298</v>
      </c>
      <c r="H3577" s="184">
        <v>0.35</v>
      </c>
      <c r="I3577" s="183">
        <v>24.25</v>
      </c>
      <c r="J3577" s="183">
        <v>8.48</v>
      </c>
    </row>
    <row r="3578" spans="1:10" ht="26.4" x14ac:dyDescent="0.25">
      <c r="A3578" s="180" t="s">
        <v>1294</v>
      </c>
      <c r="B3578" s="182" t="s">
        <v>1299</v>
      </c>
      <c r="C3578" s="180" t="s">
        <v>36</v>
      </c>
      <c r="D3578" s="180" t="s">
        <v>1300</v>
      </c>
      <c r="E3578" s="163" t="s">
        <v>1297</v>
      </c>
      <c r="F3578" s="163"/>
      <c r="G3578" s="181" t="s">
        <v>1298</v>
      </c>
      <c r="H3578" s="184">
        <v>0.35</v>
      </c>
      <c r="I3578" s="183">
        <v>30.42</v>
      </c>
      <c r="J3578" s="183">
        <v>10.64</v>
      </c>
    </row>
    <row r="3579" spans="1:10" x14ac:dyDescent="0.25">
      <c r="A3579" s="185" t="s">
        <v>1303</v>
      </c>
      <c r="B3579" s="187" t="s">
        <v>2596</v>
      </c>
      <c r="C3579" s="185" t="s">
        <v>1642</v>
      </c>
      <c r="D3579" s="185" t="s">
        <v>2597</v>
      </c>
      <c r="E3579" s="164" t="s">
        <v>1307</v>
      </c>
      <c r="F3579" s="164"/>
      <c r="G3579" s="186" t="s">
        <v>771</v>
      </c>
      <c r="H3579" s="189">
        <v>1</v>
      </c>
      <c r="I3579" s="188">
        <v>8.99</v>
      </c>
      <c r="J3579" s="188">
        <v>8.99</v>
      </c>
    </row>
    <row r="3580" spans="1:10" x14ac:dyDescent="0.25">
      <c r="A3580" s="196"/>
      <c r="B3580" s="196"/>
      <c r="C3580" s="196"/>
      <c r="D3580" s="196"/>
      <c r="E3580" s="196" t="s">
        <v>1309</v>
      </c>
      <c r="F3580" s="197">
        <v>6.64</v>
      </c>
      <c r="G3580" s="196" t="s">
        <v>1310</v>
      </c>
      <c r="H3580" s="197">
        <v>7.58</v>
      </c>
      <c r="I3580" s="196" t="s">
        <v>1311</v>
      </c>
      <c r="J3580" s="197">
        <v>14.22</v>
      </c>
    </row>
    <row r="3581" spans="1:10" x14ac:dyDescent="0.25">
      <c r="A3581" s="196"/>
      <c r="B3581" s="196"/>
      <c r="C3581" s="196"/>
      <c r="D3581" s="196"/>
      <c r="E3581" s="196" t="s">
        <v>1312</v>
      </c>
      <c r="F3581" s="197">
        <v>5.76</v>
      </c>
      <c r="G3581" s="196"/>
      <c r="H3581" s="165" t="s">
        <v>1313</v>
      </c>
      <c r="I3581" s="165"/>
      <c r="J3581" s="197">
        <v>33.869999999999997</v>
      </c>
    </row>
    <row r="3582" spans="1:10" ht="14.4" thickBot="1" x14ac:dyDescent="0.3">
      <c r="A3582" s="191"/>
      <c r="B3582" s="191"/>
      <c r="C3582" s="191"/>
      <c r="D3582" s="191"/>
      <c r="E3582" s="191"/>
      <c r="F3582" s="191"/>
      <c r="G3582" s="191" t="s">
        <v>1314</v>
      </c>
      <c r="H3582" s="193" t="s">
        <v>1981</v>
      </c>
      <c r="I3582" s="191" t="s">
        <v>1316</v>
      </c>
      <c r="J3582" s="192">
        <v>101.61</v>
      </c>
    </row>
    <row r="3583" spans="1:10" ht="14.4" thickTop="1" x14ac:dyDescent="0.25">
      <c r="A3583" s="179"/>
      <c r="B3583" s="179"/>
      <c r="C3583" s="179"/>
      <c r="D3583" s="179"/>
      <c r="E3583" s="179"/>
      <c r="F3583" s="179"/>
      <c r="G3583" s="179"/>
      <c r="H3583" s="179"/>
      <c r="I3583" s="179"/>
      <c r="J3583" s="179"/>
    </row>
    <row r="3584" spans="1:10" x14ac:dyDescent="0.25">
      <c r="A3584" s="168" t="s">
        <v>1059</v>
      </c>
      <c r="B3584" s="170" t="s">
        <v>3</v>
      </c>
      <c r="C3584" s="168" t="s">
        <v>4</v>
      </c>
      <c r="D3584" s="168" t="s">
        <v>5</v>
      </c>
      <c r="E3584" s="161" t="s">
        <v>1291</v>
      </c>
      <c r="F3584" s="161"/>
      <c r="G3584" s="169" t="s">
        <v>6</v>
      </c>
      <c r="H3584" s="170" t="s">
        <v>7</v>
      </c>
      <c r="I3584" s="170" t="s">
        <v>8</v>
      </c>
      <c r="J3584" s="170" t="s">
        <v>10</v>
      </c>
    </row>
    <row r="3585" spans="1:10" ht="39.6" x14ac:dyDescent="0.25">
      <c r="A3585" s="174" t="s">
        <v>1292</v>
      </c>
      <c r="B3585" s="176" t="s">
        <v>1060</v>
      </c>
      <c r="C3585" s="174" t="s">
        <v>36</v>
      </c>
      <c r="D3585" s="174" t="s">
        <v>1061</v>
      </c>
      <c r="E3585" s="162" t="s">
        <v>1387</v>
      </c>
      <c r="F3585" s="162"/>
      <c r="G3585" s="175" t="s">
        <v>77</v>
      </c>
      <c r="H3585" s="178">
        <v>1</v>
      </c>
      <c r="I3585" s="177">
        <v>25.72</v>
      </c>
      <c r="J3585" s="177">
        <v>25.72</v>
      </c>
    </row>
    <row r="3586" spans="1:10" ht="52.8" x14ac:dyDescent="0.25">
      <c r="A3586" s="180" t="s">
        <v>1294</v>
      </c>
      <c r="B3586" s="182" t="s">
        <v>2598</v>
      </c>
      <c r="C3586" s="180" t="s">
        <v>36</v>
      </c>
      <c r="D3586" s="180" t="s">
        <v>2599</v>
      </c>
      <c r="E3586" s="163" t="s">
        <v>2600</v>
      </c>
      <c r="F3586" s="163"/>
      <c r="G3586" s="181" t="s">
        <v>77</v>
      </c>
      <c r="H3586" s="184">
        <v>1</v>
      </c>
      <c r="I3586" s="183">
        <v>10.76</v>
      </c>
      <c r="J3586" s="183">
        <v>10.76</v>
      </c>
    </row>
    <row r="3587" spans="1:10" ht="26.4" x14ac:dyDescent="0.25">
      <c r="A3587" s="180" t="s">
        <v>1294</v>
      </c>
      <c r="B3587" s="182" t="s">
        <v>1299</v>
      </c>
      <c r="C3587" s="180" t="s">
        <v>36</v>
      </c>
      <c r="D3587" s="180" t="s">
        <v>1300</v>
      </c>
      <c r="E3587" s="163" t="s">
        <v>1297</v>
      </c>
      <c r="F3587" s="163"/>
      <c r="G3587" s="181" t="s">
        <v>1298</v>
      </c>
      <c r="H3587" s="184">
        <v>0.105</v>
      </c>
      <c r="I3587" s="183">
        <v>30.42</v>
      </c>
      <c r="J3587" s="183">
        <v>3.19</v>
      </c>
    </row>
    <row r="3588" spans="1:10" ht="26.4" x14ac:dyDescent="0.25">
      <c r="A3588" s="180" t="s">
        <v>1294</v>
      </c>
      <c r="B3588" s="182" t="s">
        <v>1295</v>
      </c>
      <c r="C3588" s="180" t="s">
        <v>36</v>
      </c>
      <c r="D3588" s="180" t="s">
        <v>1296</v>
      </c>
      <c r="E3588" s="163" t="s">
        <v>1297</v>
      </c>
      <c r="F3588" s="163"/>
      <c r="G3588" s="181" t="s">
        <v>1298</v>
      </c>
      <c r="H3588" s="184">
        <v>0.105</v>
      </c>
      <c r="I3588" s="183">
        <v>25.7</v>
      </c>
      <c r="J3588" s="183">
        <v>2.69</v>
      </c>
    </row>
    <row r="3589" spans="1:10" ht="26.4" x14ac:dyDescent="0.25">
      <c r="A3589" s="185" t="s">
        <v>1303</v>
      </c>
      <c r="B3589" s="187" t="s">
        <v>2601</v>
      </c>
      <c r="C3589" s="185" t="s">
        <v>36</v>
      </c>
      <c r="D3589" s="185" t="s">
        <v>2602</v>
      </c>
      <c r="E3589" s="164" t="s">
        <v>1307</v>
      </c>
      <c r="F3589" s="164"/>
      <c r="G3589" s="186" t="s">
        <v>77</v>
      </c>
      <c r="H3589" s="189">
        <v>1.1000000000000001</v>
      </c>
      <c r="I3589" s="188">
        <v>8.26</v>
      </c>
      <c r="J3589" s="188">
        <v>9.08</v>
      </c>
    </row>
    <row r="3590" spans="1:10" x14ac:dyDescent="0.25">
      <c r="A3590" s="196"/>
      <c r="B3590" s="196"/>
      <c r="C3590" s="196"/>
      <c r="D3590" s="196"/>
      <c r="E3590" s="196" t="s">
        <v>1309</v>
      </c>
      <c r="F3590" s="197">
        <v>4.72</v>
      </c>
      <c r="G3590" s="196" t="s">
        <v>1310</v>
      </c>
      <c r="H3590" s="197">
        <v>5.39</v>
      </c>
      <c r="I3590" s="196" t="s">
        <v>1311</v>
      </c>
      <c r="J3590" s="197">
        <v>10.11</v>
      </c>
    </row>
    <row r="3591" spans="1:10" x14ac:dyDescent="0.25">
      <c r="A3591" s="196"/>
      <c r="B3591" s="196"/>
      <c r="C3591" s="196"/>
      <c r="D3591" s="196"/>
      <c r="E3591" s="196" t="s">
        <v>1312</v>
      </c>
      <c r="F3591" s="197">
        <v>5.27</v>
      </c>
      <c r="G3591" s="196"/>
      <c r="H3591" s="165" t="s">
        <v>1313</v>
      </c>
      <c r="I3591" s="165"/>
      <c r="J3591" s="197">
        <v>30.99</v>
      </c>
    </row>
    <row r="3592" spans="1:10" ht="14.4" thickBot="1" x14ac:dyDescent="0.3">
      <c r="A3592" s="191"/>
      <c r="B3592" s="191"/>
      <c r="C3592" s="191"/>
      <c r="D3592" s="191"/>
      <c r="E3592" s="191"/>
      <c r="F3592" s="191"/>
      <c r="G3592" s="191" t="s">
        <v>1314</v>
      </c>
      <c r="H3592" s="193" t="s">
        <v>2603</v>
      </c>
      <c r="I3592" s="191" t="s">
        <v>1316</v>
      </c>
      <c r="J3592" s="192">
        <v>2039.14</v>
      </c>
    </row>
    <row r="3593" spans="1:10" ht="14.4" thickTop="1" x14ac:dyDescent="0.25">
      <c r="A3593" s="179"/>
      <c r="B3593" s="179"/>
      <c r="C3593" s="179"/>
      <c r="D3593" s="179"/>
      <c r="E3593" s="179"/>
      <c r="F3593" s="179"/>
      <c r="G3593" s="179"/>
      <c r="H3593" s="179"/>
      <c r="I3593" s="179"/>
      <c r="J3593" s="179"/>
    </row>
    <row r="3594" spans="1:10" x14ac:dyDescent="0.25">
      <c r="A3594" s="168" t="s">
        <v>1062</v>
      </c>
      <c r="B3594" s="170" t="s">
        <v>3</v>
      </c>
      <c r="C3594" s="168" t="s">
        <v>4</v>
      </c>
      <c r="D3594" s="168" t="s">
        <v>5</v>
      </c>
      <c r="E3594" s="161" t="s">
        <v>1291</v>
      </c>
      <c r="F3594" s="161"/>
      <c r="G3594" s="169" t="s">
        <v>6</v>
      </c>
      <c r="H3594" s="170" t="s">
        <v>7</v>
      </c>
      <c r="I3594" s="170" t="s">
        <v>8</v>
      </c>
      <c r="J3594" s="170" t="s">
        <v>10</v>
      </c>
    </row>
    <row r="3595" spans="1:10" ht="39.6" x14ac:dyDescent="0.25">
      <c r="A3595" s="174" t="s">
        <v>1292</v>
      </c>
      <c r="B3595" s="176" t="s">
        <v>1063</v>
      </c>
      <c r="C3595" s="174" t="s">
        <v>36</v>
      </c>
      <c r="D3595" s="174" t="s">
        <v>1064</v>
      </c>
      <c r="E3595" s="162" t="s">
        <v>1387</v>
      </c>
      <c r="F3595" s="162"/>
      <c r="G3595" s="175" t="s">
        <v>77</v>
      </c>
      <c r="H3595" s="178">
        <v>1</v>
      </c>
      <c r="I3595" s="177">
        <v>20.56</v>
      </c>
      <c r="J3595" s="177">
        <v>20.56</v>
      </c>
    </row>
    <row r="3596" spans="1:10" ht="52.8" x14ac:dyDescent="0.25">
      <c r="A3596" s="180" t="s">
        <v>1294</v>
      </c>
      <c r="B3596" s="182" t="s">
        <v>2598</v>
      </c>
      <c r="C3596" s="180" t="s">
        <v>36</v>
      </c>
      <c r="D3596" s="180" t="s">
        <v>2599</v>
      </c>
      <c r="E3596" s="163" t="s">
        <v>2600</v>
      </c>
      <c r="F3596" s="163"/>
      <c r="G3596" s="181" t="s">
        <v>77</v>
      </c>
      <c r="H3596" s="184">
        <v>1</v>
      </c>
      <c r="I3596" s="183">
        <v>10.76</v>
      </c>
      <c r="J3596" s="183">
        <v>10.76</v>
      </c>
    </row>
    <row r="3597" spans="1:10" ht="26.4" x14ac:dyDescent="0.25">
      <c r="A3597" s="180" t="s">
        <v>1294</v>
      </c>
      <c r="B3597" s="182" t="s">
        <v>1299</v>
      </c>
      <c r="C3597" s="180" t="s">
        <v>36</v>
      </c>
      <c r="D3597" s="180" t="s">
        <v>1300</v>
      </c>
      <c r="E3597" s="163" t="s">
        <v>1297</v>
      </c>
      <c r="F3597" s="163"/>
      <c r="G3597" s="181" t="s">
        <v>1298</v>
      </c>
      <c r="H3597" s="184">
        <v>9.0999999999999998E-2</v>
      </c>
      <c r="I3597" s="183">
        <v>30.42</v>
      </c>
      <c r="J3597" s="183">
        <v>2.76</v>
      </c>
    </row>
    <row r="3598" spans="1:10" ht="26.4" x14ac:dyDescent="0.25">
      <c r="A3598" s="180" t="s">
        <v>1294</v>
      </c>
      <c r="B3598" s="182" t="s">
        <v>1295</v>
      </c>
      <c r="C3598" s="180" t="s">
        <v>36</v>
      </c>
      <c r="D3598" s="180" t="s">
        <v>1296</v>
      </c>
      <c r="E3598" s="163" t="s">
        <v>1297</v>
      </c>
      <c r="F3598" s="163"/>
      <c r="G3598" s="181" t="s">
        <v>1298</v>
      </c>
      <c r="H3598" s="184">
        <v>9.0999999999999998E-2</v>
      </c>
      <c r="I3598" s="183">
        <v>25.7</v>
      </c>
      <c r="J3598" s="183">
        <v>2.33</v>
      </c>
    </row>
    <row r="3599" spans="1:10" ht="26.4" x14ac:dyDescent="0.25">
      <c r="A3599" s="185" t="s">
        <v>1303</v>
      </c>
      <c r="B3599" s="187" t="s">
        <v>2604</v>
      </c>
      <c r="C3599" s="185" t="s">
        <v>36</v>
      </c>
      <c r="D3599" s="185" t="s">
        <v>2605</v>
      </c>
      <c r="E3599" s="164" t="s">
        <v>1307</v>
      </c>
      <c r="F3599" s="164"/>
      <c r="G3599" s="186" t="s">
        <v>77</v>
      </c>
      <c r="H3599" s="189">
        <v>1.1000000000000001</v>
      </c>
      <c r="I3599" s="188">
        <v>4.29</v>
      </c>
      <c r="J3599" s="188">
        <v>4.71</v>
      </c>
    </row>
    <row r="3600" spans="1:10" x14ac:dyDescent="0.25">
      <c r="A3600" s="196"/>
      <c r="B3600" s="196"/>
      <c r="C3600" s="196"/>
      <c r="D3600" s="196"/>
      <c r="E3600" s="196" t="s">
        <v>1309</v>
      </c>
      <c r="F3600" s="197">
        <v>4.45</v>
      </c>
      <c r="G3600" s="196" t="s">
        <v>1310</v>
      </c>
      <c r="H3600" s="197">
        <v>5.07</v>
      </c>
      <c r="I3600" s="196" t="s">
        <v>1311</v>
      </c>
      <c r="J3600" s="197">
        <v>9.52</v>
      </c>
    </row>
    <row r="3601" spans="1:10" x14ac:dyDescent="0.25">
      <c r="A3601" s="196"/>
      <c r="B3601" s="196"/>
      <c r="C3601" s="196"/>
      <c r="D3601" s="196"/>
      <c r="E3601" s="196" t="s">
        <v>1312</v>
      </c>
      <c r="F3601" s="197">
        <v>4.21</v>
      </c>
      <c r="G3601" s="196"/>
      <c r="H3601" s="165" t="s">
        <v>1313</v>
      </c>
      <c r="I3601" s="165"/>
      <c r="J3601" s="197">
        <v>24.77</v>
      </c>
    </row>
    <row r="3602" spans="1:10" ht="14.4" thickBot="1" x14ac:dyDescent="0.3">
      <c r="A3602" s="191"/>
      <c r="B3602" s="191"/>
      <c r="C3602" s="191"/>
      <c r="D3602" s="191"/>
      <c r="E3602" s="191"/>
      <c r="F3602" s="191"/>
      <c r="G3602" s="191" t="s">
        <v>1314</v>
      </c>
      <c r="H3602" s="193" t="s">
        <v>2606</v>
      </c>
      <c r="I3602" s="191" t="s">
        <v>1316</v>
      </c>
      <c r="J3602" s="192">
        <v>26476.65</v>
      </c>
    </row>
    <row r="3603" spans="1:10" ht="14.4" thickTop="1" x14ac:dyDescent="0.25">
      <c r="A3603" s="179"/>
      <c r="B3603" s="179"/>
      <c r="C3603" s="179"/>
      <c r="D3603" s="179"/>
      <c r="E3603" s="179"/>
      <c r="F3603" s="179"/>
      <c r="G3603" s="179"/>
      <c r="H3603" s="179"/>
      <c r="I3603" s="179"/>
      <c r="J3603" s="179"/>
    </row>
    <row r="3604" spans="1:10" x14ac:dyDescent="0.25">
      <c r="A3604" s="168" t="s">
        <v>1065</v>
      </c>
      <c r="B3604" s="170" t="s">
        <v>3</v>
      </c>
      <c r="C3604" s="168" t="s">
        <v>4</v>
      </c>
      <c r="D3604" s="168" t="s">
        <v>5</v>
      </c>
      <c r="E3604" s="161" t="s">
        <v>1291</v>
      </c>
      <c r="F3604" s="161"/>
      <c r="G3604" s="169" t="s">
        <v>6</v>
      </c>
      <c r="H3604" s="170" t="s">
        <v>7</v>
      </c>
      <c r="I3604" s="170" t="s">
        <v>8</v>
      </c>
      <c r="J3604" s="170" t="s">
        <v>10</v>
      </c>
    </row>
    <row r="3605" spans="1:10" ht="39.6" x14ac:dyDescent="0.25">
      <c r="A3605" s="174" t="s">
        <v>1292</v>
      </c>
      <c r="B3605" s="176" t="s">
        <v>1066</v>
      </c>
      <c r="C3605" s="174" t="s">
        <v>36</v>
      </c>
      <c r="D3605" s="174" t="s">
        <v>1067</v>
      </c>
      <c r="E3605" s="162" t="s">
        <v>2446</v>
      </c>
      <c r="F3605" s="162"/>
      <c r="G3605" s="175" t="s">
        <v>77</v>
      </c>
      <c r="H3605" s="178">
        <v>1</v>
      </c>
      <c r="I3605" s="177">
        <v>19.75</v>
      </c>
      <c r="J3605" s="177">
        <v>19.75</v>
      </c>
    </row>
    <row r="3606" spans="1:10" ht="26.4" x14ac:dyDescent="0.25">
      <c r="A3606" s="180" t="s">
        <v>1294</v>
      </c>
      <c r="B3606" s="182" t="s">
        <v>1299</v>
      </c>
      <c r="C3606" s="180" t="s">
        <v>36</v>
      </c>
      <c r="D3606" s="180" t="s">
        <v>1300</v>
      </c>
      <c r="E3606" s="163" t="s">
        <v>1297</v>
      </c>
      <c r="F3606" s="163"/>
      <c r="G3606" s="181" t="s">
        <v>1298</v>
      </c>
      <c r="H3606" s="184">
        <v>0.11219999999999999</v>
      </c>
      <c r="I3606" s="183">
        <v>30.42</v>
      </c>
      <c r="J3606" s="183">
        <v>3.41</v>
      </c>
    </row>
    <row r="3607" spans="1:10" ht="26.4" x14ac:dyDescent="0.25">
      <c r="A3607" s="180" t="s">
        <v>1294</v>
      </c>
      <c r="B3607" s="182" t="s">
        <v>1295</v>
      </c>
      <c r="C3607" s="180" t="s">
        <v>36</v>
      </c>
      <c r="D3607" s="180" t="s">
        <v>1296</v>
      </c>
      <c r="E3607" s="163" t="s">
        <v>1297</v>
      </c>
      <c r="F3607" s="163"/>
      <c r="G3607" s="181" t="s">
        <v>1298</v>
      </c>
      <c r="H3607" s="184">
        <v>0.11219999999999999</v>
      </c>
      <c r="I3607" s="183">
        <v>25.7</v>
      </c>
      <c r="J3607" s="183">
        <v>2.88</v>
      </c>
    </row>
    <row r="3608" spans="1:10" x14ac:dyDescent="0.25">
      <c r="A3608" s="185" t="s">
        <v>1303</v>
      </c>
      <c r="B3608" s="187" t="s">
        <v>2607</v>
      </c>
      <c r="C3608" s="185" t="s">
        <v>36</v>
      </c>
      <c r="D3608" s="185" t="s">
        <v>2608</v>
      </c>
      <c r="E3608" s="164" t="s">
        <v>1307</v>
      </c>
      <c r="F3608" s="164"/>
      <c r="G3608" s="186" t="s">
        <v>77</v>
      </c>
      <c r="H3608" s="189">
        <v>1.1000000000000001</v>
      </c>
      <c r="I3608" s="188">
        <v>12.24</v>
      </c>
      <c r="J3608" s="188">
        <v>13.46</v>
      </c>
    </row>
    <row r="3609" spans="1:10" x14ac:dyDescent="0.25">
      <c r="A3609" s="196"/>
      <c r="B3609" s="196"/>
      <c r="C3609" s="196"/>
      <c r="D3609" s="196"/>
      <c r="E3609" s="196" t="s">
        <v>1309</v>
      </c>
      <c r="F3609" s="197">
        <v>2.2000000000000002</v>
      </c>
      <c r="G3609" s="196" t="s">
        <v>1310</v>
      </c>
      <c r="H3609" s="197">
        <v>2.5099999999999998</v>
      </c>
      <c r="I3609" s="196" t="s">
        <v>1311</v>
      </c>
      <c r="J3609" s="197">
        <v>4.71</v>
      </c>
    </row>
    <row r="3610" spans="1:10" x14ac:dyDescent="0.25">
      <c r="A3610" s="196"/>
      <c r="B3610" s="196"/>
      <c r="C3610" s="196"/>
      <c r="D3610" s="196"/>
      <c r="E3610" s="196" t="s">
        <v>1312</v>
      </c>
      <c r="F3610" s="197">
        <v>4.04</v>
      </c>
      <c r="G3610" s="196"/>
      <c r="H3610" s="165" t="s">
        <v>1313</v>
      </c>
      <c r="I3610" s="165"/>
      <c r="J3610" s="197">
        <v>23.79</v>
      </c>
    </row>
    <row r="3611" spans="1:10" ht="14.4" thickBot="1" x14ac:dyDescent="0.3">
      <c r="A3611" s="191"/>
      <c r="B3611" s="191"/>
      <c r="C3611" s="191"/>
      <c r="D3611" s="191"/>
      <c r="E3611" s="191"/>
      <c r="F3611" s="191"/>
      <c r="G3611" s="191" t="s">
        <v>1314</v>
      </c>
      <c r="H3611" s="193" t="s">
        <v>2609</v>
      </c>
      <c r="I3611" s="191" t="s">
        <v>1316</v>
      </c>
      <c r="J3611" s="192">
        <v>2750.12</v>
      </c>
    </row>
    <row r="3612" spans="1:10" ht="14.4" thickTop="1" x14ac:dyDescent="0.25">
      <c r="A3612" s="179"/>
      <c r="B3612" s="179"/>
      <c r="C3612" s="179"/>
      <c r="D3612" s="179"/>
      <c r="E3612" s="179"/>
      <c r="F3612" s="179"/>
      <c r="G3612" s="179"/>
      <c r="H3612" s="179"/>
      <c r="I3612" s="179"/>
      <c r="J3612" s="179"/>
    </row>
    <row r="3613" spans="1:10" x14ac:dyDescent="0.25">
      <c r="A3613" s="168" t="s">
        <v>1068</v>
      </c>
      <c r="B3613" s="170" t="s">
        <v>3</v>
      </c>
      <c r="C3613" s="168" t="s">
        <v>4</v>
      </c>
      <c r="D3613" s="168" t="s">
        <v>5</v>
      </c>
      <c r="E3613" s="161" t="s">
        <v>1291</v>
      </c>
      <c r="F3613" s="161"/>
      <c r="G3613" s="169" t="s">
        <v>6</v>
      </c>
      <c r="H3613" s="170" t="s">
        <v>7</v>
      </c>
      <c r="I3613" s="170" t="s">
        <v>8</v>
      </c>
      <c r="J3613" s="170" t="s">
        <v>10</v>
      </c>
    </row>
    <row r="3614" spans="1:10" ht="39.6" x14ac:dyDescent="0.25">
      <c r="A3614" s="174" t="s">
        <v>1292</v>
      </c>
      <c r="B3614" s="176" t="s">
        <v>1069</v>
      </c>
      <c r="C3614" s="174" t="s">
        <v>36</v>
      </c>
      <c r="D3614" s="174" t="s">
        <v>1070</v>
      </c>
      <c r="E3614" s="162" t="s">
        <v>1387</v>
      </c>
      <c r="F3614" s="162"/>
      <c r="G3614" s="175" t="s">
        <v>77</v>
      </c>
      <c r="H3614" s="178">
        <v>1</v>
      </c>
      <c r="I3614" s="177">
        <v>20.399999999999999</v>
      </c>
      <c r="J3614" s="177">
        <v>20.399999999999999</v>
      </c>
    </row>
    <row r="3615" spans="1:10" ht="26.4" x14ac:dyDescent="0.25">
      <c r="A3615" s="180" t="s">
        <v>1294</v>
      </c>
      <c r="B3615" s="182" t="s">
        <v>1295</v>
      </c>
      <c r="C3615" s="180" t="s">
        <v>36</v>
      </c>
      <c r="D3615" s="180" t="s">
        <v>1296</v>
      </c>
      <c r="E3615" s="163" t="s">
        <v>1297</v>
      </c>
      <c r="F3615" s="163"/>
      <c r="G3615" s="181" t="s">
        <v>1298</v>
      </c>
      <c r="H3615" s="184">
        <v>0.16200000000000001</v>
      </c>
      <c r="I3615" s="183">
        <v>25.7</v>
      </c>
      <c r="J3615" s="183">
        <v>4.16</v>
      </c>
    </row>
    <row r="3616" spans="1:10" ht="26.4" x14ac:dyDescent="0.25">
      <c r="A3616" s="180" t="s">
        <v>1294</v>
      </c>
      <c r="B3616" s="182" t="s">
        <v>1299</v>
      </c>
      <c r="C3616" s="180" t="s">
        <v>36</v>
      </c>
      <c r="D3616" s="180" t="s">
        <v>1300</v>
      </c>
      <c r="E3616" s="163" t="s">
        <v>1297</v>
      </c>
      <c r="F3616" s="163"/>
      <c r="G3616" s="181" t="s">
        <v>1298</v>
      </c>
      <c r="H3616" s="184">
        <v>0.16200000000000001</v>
      </c>
      <c r="I3616" s="183">
        <v>30.42</v>
      </c>
      <c r="J3616" s="183">
        <v>4.92</v>
      </c>
    </row>
    <row r="3617" spans="1:10" x14ac:dyDescent="0.25">
      <c r="A3617" s="185" t="s">
        <v>1303</v>
      </c>
      <c r="B3617" s="187" t="s">
        <v>2610</v>
      </c>
      <c r="C3617" s="185" t="s">
        <v>36</v>
      </c>
      <c r="D3617" s="185" t="s">
        <v>2611</v>
      </c>
      <c r="E3617" s="164" t="s">
        <v>1307</v>
      </c>
      <c r="F3617" s="164"/>
      <c r="G3617" s="186" t="s">
        <v>77</v>
      </c>
      <c r="H3617" s="189">
        <v>1.0169999999999999</v>
      </c>
      <c r="I3617" s="188">
        <v>11.14</v>
      </c>
      <c r="J3617" s="188">
        <v>11.32</v>
      </c>
    </row>
    <row r="3618" spans="1:10" x14ac:dyDescent="0.25">
      <c r="A3618" s="196"/>
      <c r="B3618" s="196"/>
      <c r="C3618" s="196"/>
      <c r="D3618" s="196"/>
      <c r="E3618" s="196" t="s">
        <v>1309</v>
      </c>
      <c r="F3618" s="197">
        <v>3.17</v>
      </c>
      <c r="G3618" s="196" t="s">
        <v>1310</v>
      </c>
      <c r="H3618" s="197">
        <v>3.63</v>
      </c>
      <c r="I3618" s="196" t="s">
        <v>1311</v>
      </c>
      <c r="J3618" s="197">
        <v>6.8</v>
      </c>
    </row>
    <row r="3619" spans="1:10" x14ac:dyDescent="0.25">
      <c r="A3619" s="196"/>
      <c r="B3619" s="196"/>
      <c r="C3619" s="196"/>
      <c r="D3619" s="196"/>
      <c r="E3619" s="196" t="s">
        <v>1312</v>
      </c>
      <c r="F3619" s="197">
        <v>4.18</v>
      </c>
      <c r="G3619" s="196"/>
      <c r="H3619" s="165" t="s">
        <v>1313</v>
      </c>
      <c r="I3619" s="165"/>
      <c r="J3619" s="197">
        <v>24.58</v>
      </c>
    </row>
    <row r="3620" spans="1:10" ht="14.4" thickBot="1" x14ac:dyDescent="0.3">
      <c r="A3620" s="191"/>
      <c r="B3620" s="191"/>
      <c r="C3620" s="191"/>
      <c r="D3620" s="191"/>
      <c r="E3620" s="191"/>
      <c r="F3620" s="191"/>
      <c r="G3620" s="191" t="s">
        <v>1314</v>
      </c>
      <c r="H3620" s="193" t="s">
        <v>2612</v>
      </c>
      <c r="I3620" s="191" t="s">
        <v>1316</v>
      </c>
      <c r="J3620" s="192">
        <v>6442.41</v>
      </c>
    </row>
    <row r="3621" spans="1:10" ht="14.4" thickTop="1" x14ac:dyDescent="0.25">
      <c r="A3621" s="179"/>
      <c r="B3621" s="179"/>
      <c r="C3621" s="179"/>
      <c r="D3621" s="179"/>
      <c r="E3621" s="179"/>
      <c r="F3621" s="179"/>
      <c r="G3621" s="179"/>
      <c r="H3621" s="179"/>
      <c r="I3621" s="179"/>
      <c r="J3621" s="179"/>
    </row>
    <row r="3622" spans="1:10" x14ac:dyDescent="0.25">
      <c r="A3622" s="168" t="s">
        <v>1071</v>
      </c>
      <c r="B3622" s="170" t="s">
        <v>3</v>
      </c>
      <c r="C3622" s="168" t="s">
        <v>4</v>
      </c>
      <c r="D3622" s="168" t="s">
        <v>5</v>
      </c>
      <c r="E3622" s="161" t="s">
        <v>1291</v>
      </c>
      <c r="F3622" s="161"/>
      <c r="G3622" s="169" t="s">
        <v>6</v>
      </c>
      <c r="H3622" s="170" t="s">
        <v>7</v>
      </c>
      <c r="I3622" s="170" t="s">
        <v>8</v>
      </c>
      <c r="J3622" s="170" t="s">
        <v>10</v>
      </c>
    </row>
    <row r="3623" spans="1:10" ht="39.6" x14ac:dyDescent="0.25">
      <c r="A3623" s="174" t="s">
        <v>1292</v>
      </c>
      <c r="B3623" s="176" t="s">
        <v>1072</v>
      </c>
      <c r="C3623" s="174" t="s">
        <v>36</v>
      </c>
      <c r="D3623" s="174" t="s">
        <v>1073</v>
      </c>
      <c r="E3623" s="162" t="s">
        <v>2446</v>
      </c>
      <c r="F3623" s="162"/>
      <c r="G3623" s="175" t="s">
        <v>77</v>
      </c>
      <c r="H3623" s="178">
        <v>1</v>
      </c>
      <c r="I3623" s="177">
        <v>29.24</v>
      </c>
      <c r="J3623" s="177">
        <v>29.24</v>
      </c>
    </row>
    <row r="3624" spans="1:10" ht="26.4" x14ac:dyDescent="0.25">
      <c r="A3624" s="180" t="s">
        <v>1294</v>
      </c>
      <c r="B3624" s="182" t="s">
        <v>1299</v>
      </c>
      <c r="C3624" s="180" t="s">
        <v>36</v>
      </c>
      <c r="D3624" s="180" t="s">
        <v>1300</v>
      </c>
      <c r="E3624" s="163" t="s">
        <v>1297</v>
      </c>
      <c r="F3624" s="163"/>
      <c r="G3624" s="181" t="s">
        <v>1298</v>
      </c>
      <c r="H3624" s="184">
        <v>0.129</v>
      </c>
      <c r="I3624" s="183">
        <v>30.42</v>
      </c>
      <c r="J3624" s="183">
        <v>3.92</v>
      </c>
    </row>
    <row r="3625" spans="1:10" ht="26.4" x14ac:dyDescent="0.25">
      <c r="A3625" s="180" t="s">
        <v>1294</v>
      </c>
      <c r="B3625" s="182" t="s">
        <v>1295</v>
      </c>
      <c r="C3625" s="180" t="s">
        <v>36</v>
      </c>
      <c r="D3625" s="180" t="s">
        <v>1296</v>
      </c>
      <c r="E3625" s="163" t="s">
        <v>1297</v>
      </c>
      <c r="F3625" s="163"/>
      <c r="G3625" s="181" t="s">
        <v>1298</v>
      </c>
      <c r="H3625" s="184">
        <v>0.129</v>
      </c>
      <c r="I3625" s="183">
        <v>25.7</v>
      </c>
      <c r="J3625" s="183">
        <v>3.31</v>
      </c>
    </row>
    <row r="3626" spans="1:10" x14ac:dyDescent="0.25">
      <c r="A3626" s="185" t="s">
        <v>1303</v>
      </c>
      <c r="B3626" s="187" t="s">
        <v>2613</v>
      </c>
      <c r="C3626" s="185" t="s">
        <v>36</v>
      </c>
      <c r="D3626" s="185" t="s">
        <v>2614</v>
      </c>
      <c r="E3626" s="164" t="s">
        <v>1307</v>
      </c>
      <c r="F3626" s="164"/>
      <c r="G3626" s="186" t="s">
        <v>77</v>
      </c>
      <c r="H3626" s="189">
        <v>1.1000000000000001</v>
      </c>
      <c r="I3626" s="188">
        <v>20.010000000000002</v>
      </c>
      <c r="J3626" s="188">
        <v>22.01</v>
      </c>
    </row>
    <row r="3627" spans="1:10" x14ac:dyDescent="0.25">
      <c r="A3627" s="196"/>
      <c r="B3627" s="196"/>
      <c r="C3627" s="196"/>
      <c r="D3627" s="196"/>
      <c r="E3627" s="196" t="s">
        <v>1309</v>
      </c>
      <c r="F3627" s="197">
        <v>2.52</v>
      </c>
      <c r="G3627" s="196" t="s">
        <v>1310</v>
      </c>
      <c r="H3627" s="197">
        <v>2.89</v>
      </c>
      <c r="I3627" s="196" t="s">
        <v>1311</v>
      </c>
      <c r="J3627" s="197">
        <v>5.41</v>
      </c>
    </row>
    <row r="3628" spans="1:10" x14ac:dyDescent="0.25">
      <c r="A3628" s="196"/>
      <c r="B3628" s="196"/>
      <c r="C3628" s="196"/>
      <c r="D3628" s="196"/>
      <c r="E3628" s="196" t="s">
        <v>1312</v>
      </c>
      <c r="F3628" s="197">
        <v>5.99</v>
      </c>
      <c r="G3628" s="196"/>
      <c r="H3628" s="165" t="s">
        <v>1313</v>
      </c>
      <c r="I3628" s="165"/>
      <c r="J3628" s="197">
        <v>35.229999999999997</v>
      </c>
    </row>
    <row r="3629" spans="1:10" ht="14.4" thickBot="1" x14ac:dyDescent="0.3">
      <c r="A3629" s="191"/>
      <c r="B3629" s="191"/>
      <c r="C3629" s="191"/>
      <c r="D3629" s="191"/>
      <c r="E3629" s="191"/>
      <c r="F3629" s="191"/>
      <c r="G3629" s="191" t="s">
        <v>1314</v>
      </c>
      <c r="H3629" s="193" t="s">
        <v>2615</v>
      </c>
      <c r="I3629" s="191" t="s">
        <v>1316</v>
      </c>
      <c r="J3629" s="192">
        <v>806.76</v>
      </c>
    </row>
    <row r="3630" spans="1:10" ht="14.4" thickTop="1" x14ac:dyDescent="0.25">
      <c r="A3630" s="179"/>
      <c r="B3630" s="179"/>
      <c r="C3630" s="179"/>
      <c r="D3630" s="179"/>
      <c r="E3630" s="179"/>
      <c r="F3630" s="179"/>
      <c r="G3630" s="179"/>
      <c r="H3630" s="179"/>
      <c r="I3630" s="179"/>
      <c r="J3630" s="179"/>
    </row>
    <row r="3631" spans="1:10" x14ac:dyDescent="0.25">
      <c r="A3631" s="168" t="s">
        <v>1074</v>
      </c>
      <c r="B3631" s="170" t="s">
        <v>3</v>
      </c>
      <c r="C3631" s="168" t="s">
        <v>4</v>
      </c>
      <c r="D3631" s="168" t="s">
        <v>5</v>
      </c>
      <c r="E3631" s="161" t="s">
        <v>1291</v>
      </c>
      <c r="F3631" s="161"/>
      <c r="G3631" s="169" t="s">
        <v>6</v>
      </c>
      <c r="H3631" s="170" t="s">
        <v>7</v>
      </c>
      <c r="I3631" s="170" t="s">
        <v>8</v>
      </c>
      <c r="J3631" s="170" t="s">
        <v>10</v>
      </c>
    </row>
    <row r="3632" spans="1:10" ht="39.6" x14ac:dyDescent="0.25">
      <c r="A3632" s="174" t="s">
        <v>1292</v>
      </c>
      <c r="B3632" s="176" t="s">
        <v>1075</v>
      </c>
      <c r="C3632" s="174" t="s">
        <v>36</v>
      </c>
      <c r="D3632" s="174" t="s">
        <v>1076</v>
      </c>
      <c r="E3632" s="162" t="s">
        <v>2446</v>
      </c>
      <c r="F3632" s="162"/>
      <c r="G3632" s="175" t="s">
        <v>77</v>
      </c>
      <c r="H3632" s="178">
        <v>1</v>
      </c>
      <c r="I3632" s="177">
        <v>49.86</v>
      </c>
      <c r="J3632" s="177">
        <v>49.86</v>
      </c>
    </row>
    <row r="3633" spans="1:10" ht="26.4" x14ac:dyDescent="0.25">
      <c r="A3633" s="180" t="s">
        <v>1294</v>
      </c>
      <c r="B3633" s="182" t="s">
        <v>1299</v>
      </c>
      <c r="C3633" s="180" t="s">
        <v>36</v>
      </c>
      <c r="D3633" s="180" t="s">
        <v>1300</v>
      </c>
      <c r="E3633" s="163" t="s">
        <v>1297</v>
      </c>
      <c r="F3633" s="163"/>
      <c r="G3633" s="181" t="s">
        <v>1298</v>
      </c>
      <c r="H3633" s="184">
        <v>0.17100000000000001</v>
      </c>
      <c r="I3633" s="183">
        <v>30.42</v>
      </c>
      <c r="J3633" s="183">
        <v>5.2</v>
      </c>
    </row>
    <row r="3634" spans="1:10" ht="26.4" x14ac:dyDescent="0.25">
      <c r="A3634" s="180" t="s">
        <v>1294</v>
      </c>
      <c r="B3634" s="182" t="s">
        <v>1295</v>
      </c>
      <c r="C3634" s="180" t="s">
        <v>36</v>
      </c>
      <c r="D3634" s="180" t="s">
        <v>1296</v>
      </c>
      <c r="E3634" s="163" t="s">
        <v>1297</v>
      </c>
      <c r="F3634" s="163"/>
      <c r="G3634" s="181" t="s">
        <v>1298</v>
      </c>
      <c r="H3634" s="184">
        <v>0.17100000000000001</v>
      </c>
      <c r="I3634" s="183">
        <v>25.7</v>
      </c>
      <c r="J3634" s="183">
        <v>4.3899999999999997</v>
      </c>
    </row>
    <row r="3635" spans="1:10" x14ac:dyDescent="0.25">
      <c r="A3635" s="185" t="s">
        <v>1303</v>
      </c>
      <c r="B3635" s="187" t="s">
        <v>2616</v>
      </c>
      <c r="C3635" s="185" t="s">
        <v>36</v>
      </c>
      <c r="D3635" s="185" t="s">
        <v>2617</v>
      </c>
      <c r="E3635" s="164" t="s">
        <v>1307</v>
      </c>
      <c r="F3635" s="164"/>
      <c r="G3635" s="186" t="s">
        <v>77</v>
      </c>
      <c r="H3635" s="189">
        <v>1.1000000000000001</v>
      </c>
      <c r="I3635" s="188">
        <v>36.61</v>
      </c>
      <c r="J3635" s="188">
        <v>40.270000000000003</v>
      </c>
    </row>
    <row r="3636" spans="1:10" x14ac:dyDescent="0.25">
      <c r="A3636" s="196"/>
      <c r="B3636" s="196"/>
      <c r="C3636" s="196"/>
      <c r="D3636" s="196"/>
      <c r="E3636" s="196" t="s">
        <v>1309</v>
      </c>
      <c r="F3636" s="197">
        <v>3.35</v>
      </c>
      <c r="G3636" s="196" t="s">
        <v>1310</v>
      </c>
      <c r="H3636" s="197">
        <v>3.82</v>
      </c>
      <c r="I3636" s="196" t="s">
        <v>1311</v>
      </c>
      <c r="J3636" s="197">
        <v>7.17</v>
      </c>
    </row>
    <row r="3637" spans="1:10" x14ac:dyDescent="0.25">
      <c r="A3637" s="196"/>
      <c r="B3637" s="196"/>
      <c r="C3637" s="196"/>
      <c r="D3637" s="196"/>
      <c r="E3637" s="196" t="s">
        <v>1312</v>
      </c>
      <c r="F3637" s="197">
        <v>10.220000000000001</v>
      </c>
      <c r="G3637" s="196"/>
      <c r="H3637" s="165" t="s">
        <v>1313</v>
      </c>
      <c r="I3637" s="165"/>
      <c r="J3637" s="197">
        <v>60.08</v>
      </c>
    </row>
    <row r="3638" spans="1:10" ht="14.4" thickBot="1" x14ac:dyDescent="0.3">
      <c r="A3638" s="191"/>
      <c r="B3638" s="191"/>
      <c r="C3638" s="191"/>
      <c r="D3638" s="191"/>
      <c r="E3638" s="191"/>
      <c r="F3638" s="191"/>
      <c r="G3638" s="191" t="s">
        <v>1314</v>
      </c>
      <c r="H3638" s="193" t="s">
        <v>2618</v>
      </c>
      <c r="I3638" s="191" t="s">
        <v>1316</v>
      </c>
      <c r="J3638" s="192">
        <v>630.84</v>
      </c>
    </row>
    <row r="3639" spans="1:10" ht="14.4" thickTop="1" x14ac:dyDescent="0.25">
      <c r="A3639" s="179"/>
      <c r="B3639" s="179"/>
      <c r="C3639" s="179"/>
      <c r="D3639" s="179"/>
      <c r="E3639" s="179"/>
      <c r="F3639" s="179"/>
      <c r="G3639" s="179"/>
      <c r="H3639" s="179"/>
      <c r="I3639" s="179"/>
      <c r="J3639" s="179"/>
    </row>
    <row r="3640" spans="1:10" x14ac:dyDescent="0.25">
      <c r="A3640" s="168" t="s">
        <v>1077</v>
      </c>
      <c r="B3640" s="170" t="s">
        <v>3</v>
      </c>
      <c r="C3640" s="168" t="s">
        <v>4</v>
      </c>
      <c r="D3640" s="168" t="s">
        <v>5</v>
      </c>
      <c r="E3640" s="161" t="s">
        <v>1291</v>
      </c>
      <c r="F3640" s="161"/>
      <c r="G3640" s="169" t="s">
        <v>6</v>
      </c>
      <c r="H3640" s="170" t="s">
        <v>7</v>
      </c>
      <c r="I3640" s="170" t="s">
        <v>8</v>
      </c>
      <c r="J3640" s="170" t="s">
        <v>10</v>
      </c>
    </row>
    <row r="3641" spans="1:10" ht="26.4" x14ac:dyDescent="0.25">
      <c r="A3641" s="174" t="s">
        <v>1292</v>
      </c>
      <c r="B3641" s="176" t="s">
        <v>1078</v>
      </c>
      <c r="C3641" s="174" t="s">
        <v>20</v>
      </c>
      <c r="D3641" s="174" t="s">
        <v>1079</v>
      </c>
      <c r="E3641" s="162" t="s">
        <v>1293</v>
      </c>
      <c r="F3641" s="162"/>
      <c r="G3641" s="175" t="s">
        <v>77</v>
      </c>
      <c r="H3641" s="178">
        <v>1</v>
      </c>
      <c r="I3641" s="177">
        <v>74.89</v>
      </c>
      <c r="J3641" s="177">
        <v>74.89</v>
      </c>
    </row>
    <row r="3642" spans="1:10" ht="26.4" x14ac:dyDescent="0.25">
      <c r="A3642" s="180" t="s">
        <v>1294</v>
      </c>
      <c r="B3642" s="182" t="s">
        <v>1299</v>
      </c>
      <c r="C3642" s="180" t="s">
        <v>36</v>
      </c>
      <c r="D3642" s="180" t="s">
        <v>1300</v>
      </c>
      <c r="E3642" s="163" t="s">
        <v>1297</v>
      </c>
      <c r="F3642" s="163"/>
      <c r="G3642" s="181" t="s">
        <v>1298</v>
      </c>
      <c r="H3642" s="184">
        <v>0.8</v>
      </c>
      <c r="I3642" s="183">
        <v>30.42</v>
      </c>
      <c r="J3642" s="183">
        <v>24.33</v>
      </c>
    </row>
    <row r="3643" spans="1:10" ht="26.4" x14ac:dyDescent="0.25">
      <c r="A3643" s="180" t="s">
        <v>1294</v>
      </c>
      <c r="B3643" s="182" t="s">
        <v>1295</v>
      </c>
      <c r="C3643" s="180" t="s">
        <v>36</v>
      </c>
      <c r="D3643" s="180" t="s">
        <v>1296</v>
      </c>
      <c r="E3643" s="163" t="s">
        <v>1297</v>
      </c>
      <c r="F3643" s="163"/>
      <c r="G3643" s="181" t="s">
        <v>1298</v>
      </c>
      <c r="H3643" s="184">
        <v>0.8</v>
      </c>
      <c r="I3643" s="183">
        <v>25.7</v>
      </c>
      <c r="J3643" s="183">
        <v>20.56</v>
      </c>
    </row>
    <row r="3644" spans="1:10" ht="39.6" x14ac:dyDescent="0.25">
      <c r="A3644" s="185" t="s">
        <v>1303</v>
      </c>
      <c r="B3644" s="187" t="s">
        <v>2619</v>
      </c>
      <c r="C3644" s="185" t="s">
        <v>1305</v>
      </c>
      <c r="D3644" s="185" t="s">
        <v>2620</v>
      </c>
      <c r="E3644" s="164" t="s">
        <v>1307</v>
      </c>
      <c r="F3644" s="164"/>
      <c r="G3644" s="186" t="s">
        <v>77</v>
      </c>
      <c r="H3644" s="189">
        <v>1.05</v>
      </c>
      <c r="I3644" s="188">
        <v>28.58</v>
      </c>
      <c r="J3644" s="188">
        <v>30</v>
      </c>
    </row>
    <row r="3645" spans="1:10" x14ac:dyDescent="0.25">
      <c r="A3645" s="196"/>
      <c r="B3645" s="196"/>
      <c r="C3645" s="196"/>
      <c r="D3645" s="196"/>
      <c r="E3645" s="196" t="s">
        <v>1309</v>
      </c>
      <c r="F3645" s="197">
        <v>15.71</v>
      </c>
      <c r="G3645" s="196" t="s">
        <v>1310</v>
      </c>
      <c r="H3645" s="197">
        <v>17.899999999999999</v>
      </c>
      <c r="I3645" s="196" t="s">
        <v>1311</v>
      </c>
      <c r="J3645" s="197">
        <v>33.61</v>
      </c>
    </row>
    <row r="3646" spans="1:10" x14ac:dyDescent="0.25">
      <c r="A3646" s="196"/>
      <c r="B3646" s="196"/>
      <c r="C3646" s="196"/>
      <c r="D3646" s="196"/>
      <c r="E3646" s="196" t="s">
        <v>1312</v>
      </c>
      <c r="F3646" s="197">
        <v>15.35</v>
      </c>
      <c r="G3646" s="196"/>
      <c r="H3646" s="165" t="s">
        <v>1313</v>
      </c>
      <c r="I3646" s="165"/>
      <c r="J3646" s="197">
        <v>90.24</v>
      </c>
    </row>
    <row r="3647" spans="1:10" ht="14.4" thickBot="1" x14ac:dyDescent="0.3">
      <c r="A3647" s="191"/>
      <c r="B3647" s="191"/>
      <c r="C3647" s="191"/>
      <c r="D3647" s="191"/>
      <c r="E3647" s="191"/>
      <c r="F3647" s="191"/>
      <c r="G3647" s="191" t="s">
        <v>1314</v>
      </c>
      <c r="H3647" s="193" t="s">
        <v>1375</v>
      </c>
      <c r="I3647" s="191" t="s">
        <v>1316</v>
      </c>
      <c r="J3647" s="192">
        <v>90.24</v>
      </c>
    </row>
    <row r="3648" spans="1:10" ht="14.4" thickTop="1" x14ac:dyDescent="0.25">
      <c r="A3648" s="179"/>
      <c r="B3648" s="179"/>
      <c r="C3648" s="179"/>
      <c r="D3648" s="179"/>
      <c r="E3648" s="179"/>
      <c r="F3648" s="179"/>
      <c r="G3648" s="179"/>
      <c r="H3648" s="179"/>
      <c r="I3648" s="179"/>
      <c r="J3648" s="179"/>
    </row>
    <row r="3649" spans="1:10" x14ac:dyDescent="0.25">
      <c r="A3649" s="168" t="s">
        <v>1080</v>
      </c>
      <c r="B3649" s="170" t="s">
        <v>3</v>
      </c>
      <c r="C3649" s="168" t="s">
        <v>4</v>
      </c>
      <c r="D3649" s="168" t="s">
        <v>5</v>
      </c>
      <c r="E3649" s="161" t="s">
        <v>1291</v>
      </c>
      <c r="F3649" s="161"/>
      <c r="G3649" s="169" t="s">
        <v>6</v>
      </c>
      <c r="H3649" s="170" t="s">
        <v>7</v>
      </c>
      <c r="I3649" s="170" t="s">
        <v>8</v>
      </c>
      <c r="J3649" s="170" t="s">
        <v>10</v>
      </c>
    </row>
    <row r="3650" spans="1:10" ht="39.6" x14ac:dyDescent="0.25">
      <c r="A3650" s="174" t="s">
        <v>1292</v>
      </c>
      <c r="B3650" s="176" t="s">
        <v>832</v>
      </c>
      <c r="C3650" s="174" t="s">
        <v>20</v>
      </c>
      <c r="D3650" s="174" t="s">
        <v>833</v>
      </c>
      <c r="E3650" s="162" t="s">
        <v>1293</v>
      </c>
      <c r="F3650" s="162"/>
      <c r="G3650" s="175" t="s">
        <v>38</v>
      </c>
      <c r="H3650" s="178">
        <v>1</v>
      </c>
      <c r="I3650" s="177">
        <v>220.73</v>
      </c>
      <c r="J3650" s="177">
        <v>220.73</v>
      </c>
    </row>
    <row r="3651" spans="1:10" ht="26.4" x14ac:dyDescent="0.25">
      <c r="A3651" s="180" t="s">
        <v>1294</v>
      </c>
      <c r="B3651" s="182" t="s">
        <v>1299</v>
      </c>
      <c r="C3651" s="180" t="s">
        <v>36</v>
      </c>
      <c r="D3651" s="180" t="s">
        <v>1300</v>
      </c>
      <c r="E3651" s="163" t="s">
        <v>1297</v>
      </c>
      <c r="F3651" s="163"/>
      <c r="G3651" s="181" t="s">
        <v>1298</v>
      </c>
      <c r="H3651" s="184">
        <v>0.4</v>
      </c>
      <c r="I3651" s="183">
        <v>30.42</v>
      </c>
      <c r="J3651" s="183">
        <v>12.16</v>
      </c>
    </row>
    <row r="3652" spans="1:10" ht="26.4" x14ac:dyDescent="0.25">
      <c r="A3652" s="180" t="s">
        <v>1294</v>
      </c>
      <c r="B3652" s="182" t="s">
        <v>1295</v>
      </c>
      <c r="C3652" s="180" t="s">
        <v>36</v>
      </c>
      <c r="D3652" s="180" t="s">
        <v>1296</v>
      </c>
      <c r="E3652" s="163" t="s">
        <v>1297</v>
      </c>
      <c r="F3652" s="163"/>
      <c r="G3652" s="181" t="s">
        <v>1298</v>
      </c>
      <c r="H3652" s="184">
        <v>0.2</v>
      </c>
      <c r="I3652" s="183">
        <v>25.7</v>
      </c>
      <c r="J3652" s="183">
        <v>5.14</v>
      </c>
    </row>
    <row r="3653" spans="1:10" ht="39.6" x14ac:dyDescent="0.25">
      <c r="A3653" s="185" t="s">
        <v>1303</v>
      </c>
      <c r="B3653" s="187" t="s">
        <v>2403</v>
      </c>
      <c r="C3653" s="185" t="s">
        <v>1305</v>
      </c>
      <c r="D3653" s="185" t="s">
        <v>2404</v>
      </c>
      <c r="E3653" s="164" t="s">
        <v>1307</v>
      </c>
      <c r="F3653" s="164"/>
      <c r="G3653" s="186" t="s">
        <v>38</v>
      </c>
      <c r="H3653" s="189">
        <v>1</v>
      </c>
      <c r="I3653" s="188">
        <v>203.43</v>
      </c>
      <c r="J3653" s="188">
        <v>203.43</v>
      </c>
    </row>
    <row r="3654" spans="1:10" x14ac:dyDescent="0.25">
      <c r="A3654" s="196"/>
      <c r="B3654" s="196"/>
      <c r="C3654" s="196"/>
      <c r="D3654" s="196"/>
      <c r="E3654" s="196" t="s">
        <v>1309</v>
      </c>
      <c r="F3654" s="197">
        <v>6.11</v>
      </c>
      <c r="G3654" s="196" t="s">
        <v>1310</v>
      </c>
      <c r="H3654" s="197">
        <v>6.96</v>
      </c>
      <c r="I3654" s="196" t="s">
        <v>1311</v>
      </c>
      <c r="J3654" s="197">
        <v>13.07</v>
      </c>
    </row>
    <row r="3655" spans="1:10" x14ac:dyDescent="0.25">
      <c r="A3655" s="196"/>
      <c r="B3655" s="196"/>
      <c r="C3655" s="196"/>
      <c r="D3655" s="196"/>
      <c r="E3655" s="196" t="s">
        <v>1312</v>
      </c>
      <c r="F3655" s="197">
        <v>45.24</v>
      </c>
      <c r="G3655" s="196"/>
      <c r="H3655" s="165" t="s">
        <v>1313</v>
      </c>
      <c r="I3655" s="165"/>
      <c r="J3655" s="197">
        <v>265.97000000000003</v>
      </c>
    </row>
    <row r="3656" spans="1:10" ht="14.4" thickBot="1" x14ac:dyDescent="0.3">
      <c r="A3656" s="191"/>
      <c r="B3656" s="191"/>
      <c r="C3656" s="191"/>
      <c r="D3656" s="191"/>
      <c r="E3656" s="191"/>
      <c r="F3656" s="191"/>
      <c r="G3656" s="191" t="s">
        <v>1314</v>
      </c>
      <c r="H3656" s="193" t="s">
        <v>2336</v>
      </c>
      <c r="I3656" s="191" t="s">
        <v>1316</v>
      </c>
      <c r="J3656" s="192">
        <v>9042.98</v>
      </c>
    </row>
    <row r="3657" spans="1:10" ht="14.4" thickTop="1" x14ac:dyDescent="0.25">
      <c r="A3657" s="179"/>
      <c r="B3657" s="179"/>
      <c r="C3657" s="179"/>
      <c r="D3657" s="179"/>
      <c r="E3657" s="179"/>
      <c r="F3657" s="179"/>
      <c r="G3657" s="179"/>
      <c r="H3657" s="179"/>
      <c r="I3657" s="179"/>
      <c r="J3657" s="179"/>
    </row>
    <row r="3658" spans="1:10" x14ac:dyDescent="0.25">
      <c r="A3658" s="168" t="s">
        <v>1081</v>
      </c>
      <c r="B3658" s="170" t="s">
        <v>3</v>
      </c>
      <c r="C3658" s="168" t="s">
        <v>4</v>
      </c>
      <c r="D3658" s="168" t="s">
        <v>5</v>
      </c>
      <c r="E3658" s="161" t="s">
        <v>1291</v>
      </c>
      <c r="F3658" s="161"/>
      <c r="G3658" s="169" t="s">
        <v>6</v>
      </c>
      <c r="H3658" s="170" t="s">
        <v>7</v>
      </c>
      <c r="I3658" s="170" t="s">
        <v>8</v>
      </c>
      <c r="J3658" s="170" t="s">
        <v>10</v>
      </c>
    </row>
    <row r="3659" spans="1:10" ht="26.4" x14ac:dyDescent="0.25">
      <c r="A3659" s="174" t="s">
        <v>1292</v>
      </c>
      <c r="B3659" s="176" t="s">
        <v>1082</v>
      </c>
      <c r="C3659" s="174" t="s">
        <v>20</v>
      </c>
      <c r="D3659" s="174" t="s">
        <v>1083</v>
      </c>
      <c r="E3659" s="162" t="s">
        <v>1293</v>
      </c>
      <c r="F3659" s="162"/>
      <c r="G3659" s="175" t="s">
        <v>38</v>
      </c>
      <c r="H3659" s="178">
        <v>1</v>
      </c>
      <c r="I3659" s="177">
        <v>14.64</v>
      </c>
      <c r="J3659" s="177">
        <v>14.64</v>
      </c>
    </row>
    <row r="3660" spans="1:10" ht="26.4" x14ac:dyDescent="0.25">
      <c r="A3660" s="180" t="s">
        <v>1294</v>
      </c>
      <c r="B3660" s="182" t="s">
        <v>1299</v>
      </c>
      <c r="C3660" s="180" t="s">
        <v>36</v>
      </c>
      <c r="D3660" s="180" t="s">
        <v>1300</v>
      </c>
      <c r="E3660" s="163" t="s">
        <v>1297</v>
      </c>
      <c r="F3660" s="163"/>
      <c r="G3660" s="181" t="s">
        <v>1298</v>
      </c>
      <c r="H3660" s="184">
        <v>0.15</v>
      </c>
      <c r="I3660" s="183">
        <v>30.42</v>
      </c>
      <c r="J3660" s="183">
        <v>4.5599999999999996</v>
      </c>
    </row>
    <row r="3661" spans="1:10" ht="26.4" x14ac:dyDescent="0.25">
      <c r="A3661" s="180" t="s">
        <v>1294</v>
      </c>
      <c r="B3661" s="182" t="s">
        <v>1301</v>
      </c>
      <c r="C3661" s="180" t="s">
        <v>36</v>
      </c>
      <c r="D3661" s="180" t="s">
        <v>1302</v>
      </c>
      <c r="E3661" s="163" t="s">
        <v>1297</v>
      </c>
      <c r="F3661" s="163"/>
      <c r="G3661" s="181" t="s">
        <v>1298</v>
      </c>
      <c r="H3661" s="184">
        <v>0.15</v>
      </c>
      <c r="I3661" s="183">
        <v>24.25</v>
      </c>
      <c r="J3661" s="183">
        <v>3.63</v>
      </c>
    </row>
    <row r="3662" spans="1:10" ht="26.4" x14ac:dyDescent="0.25">
      <c r="A3662" s="185" t="s">
        <v>1303</v>
      </c>
      <c r="B3662" s="187" t="s">
        <v>2621</v>
      </c>
      <c r="C3662" s="185" t="s">
        <v>1642</v>
      </c>
      <c r="D3662" s="185" t="s">
        <v>2622</v>
      </c>
      <c r="E3662" s="164" t="s">
        <v>1307</v>
      </c>
      <c r="F3662" s="164"/>
      <c r="G3662" s="186" t="s">
        <v>771</v>
      </c>
      <c r="H3662" s="189">
        <v>1</v>
      </c>
      <c r="I3662" s="188">
        <v>6.45</v>
      </c>
      <c r="J3662" s="188">
        <v>6.45</v>
      </c>
    </row>
    <row r="3663" spans="1:10" x14ac:dyDescent="0.25">
      <c r="A3663" s="196"/>
      <c r="B3663" s="196"/>
      <c r="C3663" s="196"/>
      <c r="D3663" s="196"/>
      <c r="E3663" s="196" t="s">
        <v>1309</v>
      </c>
      <c r="F3663" s="197">
        <v>2.84</v>
      </c>
      <c r="G3663" s="196" t="s">
        <v>1310</v>
      </c>
      <c r="H3663" s="197">
        <v>3.25</v>
      </c>
      <c r="I3663" s="196" t="s">
        <v>1311</v>
      </c>
      <c r="J3663" s="197">
        <v>6.09</v>
      </c>
    </row>
    <row r="3664" spans="1:10" x14ac:dyDescent="0.25">
      <c r="A3664" s="196"/>
      <c r="B3664" s="196"/>
      <c r="C3664" s="196"/>
      <c r="D3664" s="196"/>
      <c r="E3664" s="196" t="s">
        <v>1312</v>
      </c>
      <c r="F3664" s="197">
        <v>3</v>
      </c>
      <c r="G3664" s="196"/>
      <c r="H3664" s="165" t="s">
        <v>1313</v>
      </c>
      <c r="I3664" s="165"/>
      <c r="J3664" s="197">
        <v>17.64</v>
      </c>
    </row>
    <row r="3665" spans="1:10" ht="14.4" thickBot="1" x14ac:dyDescent="0.3">
      <c r="A3665" s="191"/>
      <c r="B3665" s="191"/>
      <c r="C3665" s="191"/>
      <c r="D3665" s="191"/>
      <c r="E3665" s="191"/>
      <c r="F3665" s="191"/>
      <c r="G3665" s="191" t="s">
        <v>1314</v>
      </c>
      <c r="H3665" s="193" t="s">
        <v>2623</v>
      </c>
      <c r="I3665" s="191" t="s">
        <v>1316</v>
      </c>
      <c r="J3665" s="192">
        <v>1887.48</v>
      </c>
    </row>
    <row r="3666" spans="1:10" ht="14.4" thickTop="1" x14ac:dyDescent="0.25">
      <c r="A3666" s="179"/>
      <c r="B3666" s="179"/>
      <c r="C3666" s="179"/>
      <c r="D3666" s="179"/>
      <c r="E3666" s="179"/>
      <c r="F3666" s="179"/>
      <c r="G3666" s="179"/>
      <c r="H3666" s="179"/>
      <c r="I3666" s="179"/>
      <c r="J3666" s="179"/>
    </row>
    <row r="3667" spans="1:10" x14ac:dyDescent="0.25">
      <c r="A3667" s="168" t="s">
        <v>1084</v>
      </c>
      <c r="B3667" s="170" t="s">
        <v>3</v>
      </c>
      <c r="C3667" s="168" t="s">
        <v>4</v>
      </c>
      <c r="D3667" s="168" t="s">
        <v>5</v>
      </c>
      <c r="E3667" s="161" t="s">
        <v>1291</v>
      </c>
      <c r="F3667" s="161"/>
      <c r="G3667" s="169" t="s">
        <v>6</v>
      </c>
      <c r="H3667" s="170" t="s">
        <v>7</v>
      </c>
      <c r="I3667" s="170" t="s">
        <v>8</v>
      </c>
      <c r="J3667" s="170" t="s">
        <v>10</v>
      </c>
    </row>
    <row r="3668" spans="1:10" ht="26.4" x14ac:dyDescent="0.25">
      <c r="A3668" s="174" t="s">
        <v>1292</v>
      </c>
      <c r="B3668" s="176" t="s">
        <v>1085</v>
      </c>
      <c r="C3668" s="174" t="s">
        <v>36</v>
      </c>
      <c r="D3668" s="174" t="s">
        <v>1086</v>
      </c>
      <c r="E3668" s="162" t="s">
        <v>1378</v>
      </c>
      <c r="F3668" s="162"/>
      <c r="G3668" s="175" t="s">
        <v>38</v>
      </c>
      <c r="H3668" s="178">
        <v>1</v>
      </c>
      <c r="I3668" s="177">
        <v>42.32</v>
      </c>
      <c r="J3668" s="177">
        <v>42.32</v>
      </c>
    </row>
    <row r="3669" spans="1:10" ht="26.4" x14ac:dyDescent="0.25">
      <c r="A3669" s="180" t="s">
        <v>1294</v>
      </c>
      <c r="B3669" s="182" t="s">
        <v>1295</v>
      </c>
      <c r="C3669" s="180" t="s">
        <v>36</v>
      </c>
      <c r="D3669" s="180" t="s">
        <v>1296</v>
      </c>
      <c r="E3669" s="163" t="s">
        <v>1297</v>
      </c>
      <c r="F3669" s="163"/>
      <c r="G3669" s="181" t="s">
        <v>1298</v>
      </c>
      <c r="H3669" s="184">
        <v>6.7199999999999996E-2</v>
      </c>
      <c r="I3669" s="183">
        <v>25.7</v>
      </c>
      <c r="J3669" s="183">
        <v>1.72</v>
      </c>
    </row>
    <row r="3670" spans="1:10" ht="26.4" x14ac:dyDescent="0.25">
      <c r="A3670" s="180" t="s">
        <v>1294</v>
      </c>
      <c r="B3670" s="182" t="s">
        <v>1299</v>
      </c>
      <c r="C3670" s="180" t="s">
        <v>36</v>
      </c>
      <c r="D3670" s="180" t="s">
        <v>1300</v>
      </c>
      <c r="E3670" s="163" t="s">
        <v>1297</v>
      </c>
      <c r="F3670" s="163"/>
      <c r="G3670" s="181" t="s">
        <v>1298</v>
      </c>
      <c r="H3670" s="184">
        <v>0.33600000000000002</v>
      </c>
      <c r="I3670" s="183">
        <v>30.42</v>
      </c>
      <c r="J3670" s="183">
        <v>10.220000000000001</v>
      </c>
    </row>
    <row r="3671" spans="1:10" x14ac:dyDescent="0.25">
      <c r="A3671" s="185" t="s">
        <v>1303</v>
      </c>
      <c r="B3671" s="187" t="s">
        <v>1408</v>
      </c>
      <c r="C3671" s="185" t="s">
        <v>36</v>
      </c>
      <c r="D3671" s="185" t="s">
        <v>1409</v>
      </c>
      <c r="E3671" s="164" t="s">
        <v>1307</v>
      </c>
      <c r="F3671" s="164"/>
      <c r="G3671" s="186" t="s">
        <v>77</v>
      </c>
      <c r="H3671" s="189">
        <v>0.16639999999999999</v>
      </c>
      <c r="I3671" s="188">
        <v>4.71</v>
      </c>
      <c r="J3671" s="188">
        <v>0.78</v>
      </c>
    </row>
    <row r="3672" spans="1:10" ht="26.4" x14ac:dyDescent="0.25">
      <c r="A3672" s="185" t="s">
        <v>1303</v>
      </c>
      <c r="B3672" s="187" t="s">
        <v>2624</v>
      </c>
      <c r="C3672" s="185" t="s">
        <v>36</v>
      </c>
      <c r="D3672" s="185" t="s">
        <v>2625</v>
      </c>
      <c r="E3672" s="164" t="s">
        <v>1307</v>
      </c>
      <c r="F3672" s="164"/>
      <c r="G3672" s="186" t="s">
        <v>38</v>
      </c>
      <c r="H3672" s="189">
        <v>1</v>
      </c>
      <c r="I3672" s="188">
        <v>26.08</v>
      </c>
      <c r="J3672" s="188">
        <v>26.08</v>
      </c>
    </row>
    <row r="3673" spans="1:10" ht="39.6" x14ac:dyDescent="0.25">
      <c r="A3673" s="185" t="s">
        <v>1303</v>
      </c>
      <c r="B3673" s="187" t="s">
        <v>1422</v>
      </c>
      <c r="C3673" s="185" t="s">
        <v>36</v>
      </c>
      <c r="D3673" s="185" t="s">
        <v>1423</v>
      </c>
      <c r="E3673" s="164" t="s">
        <v>1307</v>
      </c>
      <c r="F3673" s="164"/>
      <c r="G3673" s="186" t="s">
        <v>38</v>
      </c>
      <c r="H3673" s="189">
        <v>2</v>
      </c>
      <c r="I3673" s="188">
        <v>1.29</v>
      </c>
      <c r="J3673" s="188">
        <v>2.58</v>
      </c>
    </row>
    <row r="3674" spans="1:10" x14ac:dyDescent="0.25">
      <c r="A3674" s="185" t="s">
        <v>1303</v>
      </c>
      <c r="B3674" s="187" t="s">
        <v>1420</v>
      </c>
      <c r="C3674" s="185" t="s">
        <v>36</v>
      </c>
      <c r="D3674" s="185" t="s">
        <v>1421</v>
      </c>
      <c r="E3674" s="164" t="s">
        <v>1307</v>
      </c>
      <c r="F3674" s="164"/>
      <c r="G3674" s="186" t="s">
        <v>38</v>
      </c>
      <c r="H3674" s="189">
        <v>2</v>
      </c>
      <c r="I3674" s="188">
        <v>0.47</v>
      </c>
      <c r="J3674" s="188">
        <v>0.94</v>
      </c>
    </row>
    <row r="3675" spans="1:10" x14ac:dyDescent="0.25">
      <c r="A3675" s="196"/>
      <c r="B3675" s="196"/>
      <c r="C3675" s="196"/>
      <c r="D3675" s="196"/>
      <c r="E3675" s="196" t="s">
        <v>1309</v>
      </c>
      <c r="F3675" s="197">
        <v>4.25</v>
      </c>
      <c r="G3675" s="196" t="s">
        <v>1310</v>
      </c>
      <c r="H3675" s="197">
        <v>4.8499999999999996</v>
      </c>
      <c r="I3675" s="196" t="s">
        <v>1311</v>
      </c>
      <c r="J3675" s="197">
        <v>9.1</v>
      </c>
    </row>
    <row r="3676" spans="1:10" x14ac:dyDescent="0.25">
      <c r="A3676" s="196"/>
      <c r="B3676" s="196"/>
      <c r="C3676" s="196"/>
      <c r="D3676" s="196"/>
      <c r="E3676" s="196" t="s">
        <v>1312</v>
      </c>
      <c r="F3676" s="197">
        <v>8.67</v>
      </c>
      <c r="G3676" s="196"/>
      <c r="H3676" s="165" t="s">
        <v>1313</v>
      </c>
      <c r="I3676" s="165"/>
      <c r="J3676" s="197">
        <v>50.99</v>
      </c>
    </row>
    <row r="3677" spans="1:10" ht="14.4" thickBot="1" x14ac:dyDescent="0.3">
      <c r="A3677" s="191"/>
      <c r="B3677" s="191"/>
      <c r="C3677" s="191"/>
      <c r="D3677" s="191"/>
      <c r="E3677" s="191"/>
      <c r="F3677" s="191"/>
      <c r="G3677" s="191" t="s">
        <v>1314</v>
      </c>
      <c r="H3677" s="193" t="s">
        <v>1832</v>
      </c>
      <c r="I3677" s="191" t="s">
        <v>1316</v>
      </c>
      <c r="J3677" s="192">
        <v>101.98</v>
      </c>
    </row>
    <row r="3678" spans="1:10" ht="14.4" thickTop="1" x14ac:dyDescent="0.25">
      <c r="A3678" s="179"/>
      <c r="B3678" s="179"/>
      <c r="C3678" s="179"/>
      <c r="D3678" s="179"/>
      <c r="E3678" s="179"/>
      <c r="F3678" s="179"/>
      <c r="G3678" s="179"/>
      <c r="H3678" s="179"/>
      <c r="I3678" s="179"/>
      <c r="J3678" s="179"/>
    </row>
    <row r="3679" spans="1:10" x14ac:dyDescent="0.25">
      <c r="A3679" s="168" t="s">
        <v>1087</v>
      </c>
      <c r="B3679" s="170" t="s">
        <v>3</v>
      </c>
      <c r="C3679" s="168" t="s">
        <v>4</v>
      </c>
      <c r="D3679" s="168" t="s">
        <v>5</v>
      </c>
      <c r="E3679" s="161" t="s">
        <v>1291</v>
      </c>
      <c r="F3679" s="161"/>
      <c r="G3679" s="169" t="s">
        <v>6</v>
      </c>
      <c r="H3679" s="170" t="s">
        <v>7</v>
      </c>
      <c r="I3679" s="170" t="s">
        <v>8</v>
      </c>
      <c r="J3679" s="170" t="s">
        <v>10</v>
      </c>
    </row>
    <row r="3680" spans="1:10" x14ac:dyDescent="0.25">
      <c r="A3680" s="174" t="s">
        <v>1292</v>
      </c>
      <c r="B3680" s="176" t="s">
        <v>1088</v>
      </c>
      <c r="C3680" s="174" t="s">
        <v>20</v>
      </c>
      <c r="D3680" s="174" t="s">
        <v>1089</v>
      </c>
      <c r="E3680" s="162" t="s">
        <v>1293</v>
      </c>
      <c r="F3680" s="162"/>
      <c r="G3680" s="175" t="s">
        <v>38</v>
      </c>
      <c r="H3680" s="178">
        <v>1</v>
      </c>
      <c r="I3680" s="177">
        <v>841.82</v>
      </c>
      <c r="J3680" s="177">
        <v>841.82</v>
      </c>
    </row>
    <row r="3681" spans="1:10" ht="26.4" x14ac:dyDescent="0.25">
      <c r="A3681" s="180" t="s">
        <v>1294</v>
      </c>
      <c r="B3681" s="182" t="s">
        <v>1510</v>
      </c>
      <c r="C3681" s="180" t="s">
        <v>36</v>
      </c>
      <c r="D3681" s="180" t="s">
        <v>1511</v>
      </c>
      <c r="E3681" s="163" t="s">
        <v>1297</v>
      </c>
      <c r="F3681" s="163"/>
      <c r="G3681" s="181" t="s">
        <v>1298</v>
      </c>
      <c r="H3681" s="184">
        <v>4.8</v>
      </c>
      <c r="I3681" s="183">
        <v>29.98</v>
      </c>
      <c r="J3681" s="183">
        <v>143.9</v>
      </c>
    </row>
    <row r="3682" spans="1:10" ht="26.4" x14ac:dyDescent="0.25">
      <c r="A3682" s="180" t="s">
        <v>1294</v>
      </c>
      <c r="B3682" s="182" t="s">
        <v>1299</v>
      </c>
      <c r="C3682" s="180" t="s">
        <v>36</v>
      </c>
      <c r="D3682" s="180" t="s">
        <v>1300</v>
      </c>
      <c r="E3682" s="163" t="s">
        <v>1297</v>
      </c>
      <c r="F3682" s="163"/>
      <c r="G3682" s="181" t="s">
        <v>1298</v>
      </c>
      <c r="H3682" s="184">
        <v>4.8</v>
      </c>
      <c r="I3682" s="183">
        <v>30.42</v>
      </c>
      <c r="J3682" s="183">
        <v>146.01</v>
      </c>
    </row>
    <row r="3683" spans="1:10" x14ac:dyDescent="0.25">
      <c r="A3683" s="185" t="s">
        <v>1303</v>
      </c>
      <c r="B3683" s="187" t="s">
        <v>2626</v>
      </c>
      <c r="C3683" s="185" t="s">
        <v>36</v>
      </c>
      <c r="D3683" s="185" t="s">
        <v>2627</v>
      </c>
      <c r="E3683" s="164" t="s">
        <v>1307</v>
      </c>
      <c r="F3683" s="164"/>
      <c r="G3683" s="186" t="s">
        <v>77</v>
      </c>
      <c r="H3683" s="189">
        <v>2</v>
      </c>
      <c r="I3683" s="188">
        <v>29.6</v>
      </c>
      <c r="J3683" s="188">
        <v>59.2</v>
      </c>
    </row>
    <row r="3684" spans="1:10" x14ac:dyDescent="0.25">
      <c r="A3684" s="185" t="s">
        <v>1303</v>
      </c>
      <c r="B3684" s="187" t="s">
        <v>2628</v>
      </c>
      <c r="C3684" s="185" t="s">
        <v>36</v>
      </c>
      <c r="D3684" s="185" t="s">
        <v>2629</v>
      </c>
      <c r="E3684" s="164" t="s">
        <v>1307</v>
      </c>
      <c r="F3684" s="164"/>
      <c r="G3684" s="186" t="s">
        <v>38</v>
      </c>
      <c r="H3684" s="189">
        <v>3</v>
      </c>
      <c r="I3684" s="188">
        <v>1.86</v>
      </c>
      <c r="J3684" s="188">
        <v>5.58</v>
      </c>
    </row>
    <row r="3685" spans="1:10" ht="26.4" x14ac:dyDescent="0.25">
      <c r="A3685" s="185" t="s">
        <v>1303</v>
      </c>
      <c r="B3685" s="187" t="s">
        <v>2630</v>
      </c>
      <c r="C3685" s="185" t="s">
        <v>36</v>
      </c>
      <c r="D3685" s="185" t="s">
        <v>2631</v>
      </c>
      <c r="E3685" s="164" t="s">
        <v>1307</v>
      </c>
      <c r="F3685" s="164"/>
      <c r="G3685" s="186" t="s">
        <v>38</v>
      </c>
      <c r="H3685" s="189">
        <v>1</v>
      </c>
      <c r="I3685" s="188">
        <v>2.44</v>
      </c>
      <c r="J3685" s="188">
        <v>2.44</v>
      </c>
    </row>
    <row r="3686" spans="1:10" x14ac:dyDescent="0.25">
      <c r="A3686" s="185" t="s">
        <v>1303</v>
      </c>
      <c r="B3686" s="187" t="s">
        <v>2632</v>
      </c>
      <c r="C3686" s="185" t="s">
        <v>1642</v>
      </c>
      <c r="D3686" s="185" t="s">
        <v>2633</v>
      </c>
      <c r="E3686" s="164" t="s">
        <v>1307</v>
      </c>
      <c r="F3686" s="164"/>
      <c r="G3686" s="186" t="s">
        <v>771</v>
      </c>
      <c r="H3686" s="189">
        <v>1</v>
      </c>
      <c r="I3686" s="188">
        <v>329.17</v>
      </c>
      <c r="J3686" s="188">
        <v>329.17</v>
      </c>
    </row>
    <row r="3687" spans="1:10" x14ac:dyDescent="0.25">
      <c r="A3687" s="185" t="s">
        <v>1303</v>
      </c>
      <c r="B3687" s="187" t="s">
        <v>2634</v>
      </c>
      <c r="C3687" s="185" t="s">
        <v>36</v>
      </c>
      <c r="D3687" s="185" t="s">
        <v>2635</v>
      </c>
      <c r="E3687" s="164" t="s">
        <v>1307</v>
      </c>
      <c r="F3687" s="164"/>
      <c r="G3687" s="186" t="s">
        <v>38</v>
      </c>
      <c r="H3687" s="189">
        <v>3</v>
      </c>
      <c r="I3687" s="188">
        <v>2.13</v>
      </c>
      <c r="J3687" s="188">
        <v>6.39</v>
      </c>
    </row>
    <row r="3688" spans="1:10" x14ac:dyDescent="0.25">
      <c r="A3688" s="185" t="s">
        <v>1303</v>
      </c>
      <c r="B3688" s="187" t="s">
        <v>2636</v>
      </c>
      <c r="C3688" s="185" t="s">
        <v>1642</v>
      </c>
      <c r="D3688" s="185" t="s">
        <v>2637</v>
      </c>
      <c r="E3688" s="164" t="s">
        <v>1307</v>
      </c>
      <c r="F3688" s="164"/>
      <c r="G3688" s="186" t="s">
        <v>771</v>
      </c>
      <c r="H3688" s="189">
        <v>1</v>
      </c>
      <c r="I3688" s="188">
        <v>112</v>
      </c>
      <c r="J3688" s="188">
        <v>112</v>
      </c>
    </row>
    <row r="3689" spans="1:10" ht="26.4" x14ac:dyDescent="0.25">
      <c r="A3689" s="185" t="s">
        <v>1303</v>
      </c>
      <c r="B3689" s="187" t="s">
        <v>2638</v>
      </c>
      <c r="C3689" s="185" t="s">
        <v>36</v>
      </c>
      <c r="D3689" s="185" t="s">
        <v>2639</v>
      </c>
      <c r="E3689" s="164" t="s">
        <v>1307</v>
      </c>
      <c r="F3689" s="164"/>
      <c r="G3689" s="186" t="s">
        <v>77</v>
      </c>
      <c r="H3689" s="189">
        <v>1</v>
      </c>
      <c r="I3689" s="188">
        <v>18.61</v>
      </c>
      <c r="J3689" s="188">
        <v>18.61</v>
      </c>
    </row>
    <row r="3690" spans="1:10" ht="26.4" x14ac:dyDescent="0.25">
      <c r="A3690" s="185" t="s">
        <v>1303</v>
      </c>
      <c r="B3690" s="187" t="s">
        <v>2640</v>
      </c>
      <c r="C3690" s="185" t="s">
        <v>36</v>
      </c>
      <c r="D3690" s="185" t="s">
        <v>2641</v>
      </c>
      <c r="E3690" s="164" t="s">
        <v>1307</v>
      </c>
      <c r="F3690" s="164"/>
      <c r="G3690" s="186" t="s">
        <v>77</v>
      </c>
      <c r="H3690" s="189">
        <v>1.5</v>
      </c>
      <c r="I3690" s="188">
        <v>12.35</v>
      </c>
      <c r="J3690" s="188">
        <v>18.52</v>
      </c>
    </row>
    <row r="3691" spans="1:10" x14ac:dyDescent="0.25">
      <c r="A3691" s="196"/>
      <c r="B3691" s="196"/>
      <c r="C3691" s="196"/>
      <c r="D3691" s="196"/>
      <c r="E3691" s="196" t="s">
        <v>1309</v>
      </c>
      <c r="F3691" s="197">
        <v>104.08</v>
      </c>
      <c r="G3691" s="196" t="s">
        <v>1310</v>
      </c>
      <c r="H3691" s="197">
        <v>118.49</v>
      </c>
      <c r="I3691" s="196" t="s">
        <v>1311</v>
      </c>
      <c r="J3691" s="197">
        <v>222.57</v>
      </c>
    </row>
    <row r="3692" spans="1:10" x14ac:dyDescent="0.25">
      <c r="A3692" s="196"/>
      <c r="B3692" s="196"/>
      <c r="C3692" s="196"/>
      <c r="D3692" s="196"/>
      <c r="E3692" s="196" t="s">
        <v>1312</v>
      </c>
      <c r="F3692" s="197">
        <v>172.57</v>
      </c>
      <c r="G3692" s="196"/>
      <c r="H3692" s="165" t="s">
        <v>1313</v>
      </c>
      <c r="I3692" s="165"/>
      <c r="J3692" s="197">
        <v>1014.39</v>
      </c>
    </row>
    <row r="3693" spans="1:10" ht="14.4" thickBot="1" x14ac:dyDescent="0.3">
      <c r="A3693" s="191"/>
      <c r="B3693" s="191"/>
      <c r="C3693" s="191"/>
      <c r="D3693" s="191"/>
      <c r="E3693" s="191"/>
      <c r="F3693" s="191"/>
      <c r="G3693" s="191" t="s">
        <v>1314</v>
      </c>
      <c r="H3693" s="193" t="s">
        <v>1375</v>
      </c>
      <c r="I3693" s="191" t="s">
        <v>1316</v>
      </c>
      <c r="J3693" s="192">
        <v>1014.39</v>
      </c>
    </row>
    <row r="3694" spans="1:10" ht="14.4" thickTop="1" x14ac:dyDescent="0.25">
      <c r="A3694" s="179"/>
      <c r="B3694" s="179"/>
      <c r="C3694" s="179"/>
      <c r="D3694" s="179"/>
      <c r="E3694" s="179"/>
      <c r="F3694" s="179"/>
      <c r="G3694" s="179"/>
      <c r="H3694" s="179"/>
      <c r="I3694" s="179"/>
      <c r="J3694" s="179"/>
    </row>
    <row r="3695" spans="1:10" x14ac:dyDescent="0.25">
      <c r="A3695" s="168" t="s">
        <v>1090</v>
      </c>
      <c r="B3695" s="170" t="s">
        <v>3</v>
      </c>
      <c r="C3695" s="168" t="s">
        <v>4</v>
      </c>
      <c r="D3695" s="168" t="s">
        <v>5</v>
      </c>
      <c r="E3695" s="161" t="s">
        <v>1291</v>
      </c>
      <c r="F3695" s="161"/>
      <c r="G3695" s="169" t="s">
        <v>6</v>
      </c>
      <c r="H3695" s="170" t="s">
        <v>7</v>
      </c>
      <c r="I3695" s="170" t="s">
        <v>8</v>
      </c>
      <c r="J3695" s="170" t="s">
        <v>10</v>
      </c>
    </row>
    <row r="3696" spans="1:10" ht="26.4" x14ac:dyDescent="0.25">
      <c r="A3696" s="174" t="s">
        <v>1292</v>
      </c>
      <c r="B3696" s="176" t="s">
        <v>1091</v>
      </c>
      <c r="C3696" s="174" t="s">
        <v>20</v>
      </c>
      <c r="D3696" s="174" t="s">
        <v>1092</v>
      </c>
      <c r="E3696" s="162" t="s">
        <v>1293</v>
      </c>
      <c r="F3696" s="162"/>
      <c r="G3696" s="175" t="s">
        <v>38</v>
      </c>
      <c r="H3696" s="178">
        <v>1</v>
      </c>
      <c r="I3696" s="177">
        <v>632.65</v>
      </c>
      <c r="J3696" s="177">
        <v>632.65</v>
      </c>
    </row>
    <row r="3697" spans="1:10" ht="26.4" x14ac:dyDescent="0.25">
      <c r="A3697" s="180" t="s">
        <v>1294</v>
      </c>
      <c r="B3697" s="182" t="s">
        <v>1295</v>
      </c>
      <c r="C3697" s="180" t="s">
        <v>36</v>
      </c>
      <c r="D3697" s="180" t="s">
        <v>1296</v>
      </c>
      <c r="E3697" s="163" t="s">
        <v>1297</v>
      </c>
      <c r="F3697" s="163"/>
      <c r="G3697" s="181" t="s">
        <v>1298</v>
      </c>
      <c r="H3697" s="184">
        <v>2</v>
      </c>
      <c r="I3697" s="183">
        <v>25.7</v>
      </c>
      <c r="J3697" s="183">
        <v>51.4</v>
      </c>
    </row>
    <row r="3698" spans="1:10" ht="26.4" x14ac:dyDescent="0.25">
      <c r="A3698" s="180" t="s">
        <v>1294</v>
      </c>
      <c r="B3698" s="182" t="s">
        <v>1299</v>
      </c>
      <c r="C3698" s="180" t="s">
        <v>36</v>
      </c>
      <c r="D3698" s="180" t="s">
        <v>1300</v>
      </c>
      <c r="E3698" s="163" t="s">
        <v>1297</v>
      </c>
      <c r="F3698" s="163"/>
      <c r="G3698" s="181" t="s">
        <v>1298</v>
      </c>
      <c r="H3698" s="184">
        <v>2</v>
      </c>
      <c r="I3698" s="183">
        <v>30.42</v>
      </c>
      <c r="J3698" s="183">
        <v>60.84</v>
      </c>
    </row>
    <row r="3699" spans="1:10" ht="26.4" x14ac:dyDescent="0.25">
      <c r="A3699" s="185" t="s">
        <v>1303</v>
      </c>
      <c r="B3699" s="187" t="s">
        <v>2642</v>
      </c>
      <c r="C3699" s="185" t="s">
        <v>2017</v>
      </c>
      <c r="D3699" s="185" t="s">
        <v>2643</v>
      </c>
      <c r="E3699" s="164" t="s">
        <v>1307</v>
      </c>
      <c r="F3699" s="164"/>
      <c r="G3699" s="186" t="s">
        <v>38</v>
      </c>
      <c r="H3699" s="189">
        <v>1</v>
      </c>
      <c r="I3699" s="188">
        <v>520.41</v>
      </c>
      <c r="J3699" s="188">
        <v>520.41</v>
      </c>
    </row>
    <row r="3700" spans="1:10" x14ac:dyDescent="0.25">
      <c r="A3700" s="196"/>
      <c r="B3700" s="196"/>
      <c r="C3700" s="196"/>
      <c r="D3700" s="196"/>
      <c r="E3700" s="196" t="s">
        <v>1309</v>
      </c>
      <c r="F3700" s="197">
        <v>39.299999999999997</v>
      </c>
      <c r="G3700" s="196" t="s">
        <v>1310</v>
      </c>
      <c r="H3700" s="197">
        <v>44.74</v>
      </c>
      <c r="I3700" s="196" t="s">
        <v>1311</v>
      </c>
      <c r="J3700" s="197">
        <v>84.04</v>
      </c>
    </row>
    <row r="3701" spans="1:10" x14ac:dyDescent="0.25">
      <c r="A3701" s="196"/>
      <c r="B3701" s="196"/>
      <c r="C3701" s="196"/>
      <c r="D3701" s="196"/>
      <c r="E3701" s="196" t="s">
        <v>1312</v>
      </c>
      <c r="F3701" s="197">
        <v>129.69</v>
      </c>
      <c r="G3701" s="196"/>
      <c r="H3701" s="165" t="s">
        <v>1313</v>
      </c>
      <c r="I3701" s="165"/>
      <c r="J3701" s="197">
        <v>762.34</v>
      </c>
    </row>
    <row r="3702" spans="1:10" ht="14.4" thickBot="1" x14ac:dyDescent="0.3">
      <c r="A3702" s="191"/>
      <c r="B3702" s="191"/>
      <c r="C3702" s="191"/>
      <c r="D3702" s="191"/>
      <c r="E3702" s="191"/>
      <c r="F3702" s="191"/>
      <c r="G3702" s="191" t="s">
        <v>1314</v>
      </c>
      <c r="H3702" s="193" t="s">
        <v>1375</v>
      </c>
      <c r="I3702" s="191" t="s">
        <v>1316</v>
      </c>
      <c r="J3702" s="192">
        <v>762.34</v>
      </c>
    </row>
    <row r="3703" spans="1:10" ht="14.4" thickTop="1" x14ac:dyDescent="0.25">
      <c r="A3703" s="179"/>
      <c r="B3703" s="179"/>
      <c r="C3703" s="179"/>
      <c r="D3703" s="179"/>
      <c r="E3703" s="179"/>
      <c r="F3703" s="179"/>
      <c r="G3703" s="179"/>
      <c r="H3703" s="179"/>
      <c r="I3703" s="179"/>
      <c r="J3703" s="179"/>
    </row>
    <row r="3704" spans="1:10" x14ac:dyDescent="0.25">
      <c r="A3704" s="168" t="s">
        <v>1093</v>
      </c>
      <c r="B3704" s="170" t="s">
        <v>3</v>
      </c>
      <c r="C3704" s="168" t="s">
        <v>4</v>
      </c>
      <c r="D3704" s="168" t="s">
        <v>5</v>
      </c>
      <c r="E3704" s="161" t="s">
        <v>1291</v>
      </c>
      <c r="F3704" s="161"/>
      <c r="G3704" s="169" t="s">
        <v>6</v>
      </c>
      <c r="H3704" s="170" t="s">
        <v>7</v>
      </c>
      <c r="I3704" s="170" t="s">
        <v>8</v>
      </c>
      <c r="J3704" s="170" t="s">
        <v>10</v>
      </c>
    </row>
    <row r="3705" spans="1:10" ht="26.4" x14ac:dyDescent="0.25">
      <c r="A3705" s="174" t="s">
        <v>1292</v>
      </c>
      <c r="B3705" s="176" t="s">
        <v>1094</v>
      </c>
      <c r="C3705" s="174" t="s">
        <v>20</v>
      </c>
      <c r="D3705" s="174" t="s">
        <v>1095</v>
      </c>
      <c r="E3705" s="162" t="s">
        <v>1293</v>
      </c>
      <c r="F3705" s="162"/>
      <c r="G3705" s="175" t="s">
        <v>38</v>
      </c>
      <c r="H3705" s="178">
        <v>1</v>
      </c>
      <c r="I3705" s="177">
        <v>874.92</v>
      </c>
      <c r="J3705" s="177">
        <v>874.92</v>
      </c>
    </row>
    <row r="3706" spans="1:10" ht="26.4" x14ac:dyDescent="0.25">
      <c r="A3706" s="180" t="s">
        <v>1294</v>
      </c>
      <c r="B3706" s="182" t="s">
        <v>1510</v>
      </c>
      <c r="C3706" s="180" t="s">
        <v>36</v>
      </c>
      <c r="D3706" s="180" t="s">
        <v>1511</v>
      </c>
      <c r="E3706" s="163" t="s">
        <v>1297</v>
      </c>
      <c r="F3706" s="163"/>
      <c r="G3706" s="181" t="s">
        <v>1298</v>
      </c>
      <c r="H3706" s="184">
        <v>2</v>
      </c>
      <c r="I3706" s="183">
        <v>29.98</v>
      </c>
      <c r="J3706" s="183">
        <v>59.96</v>
      </c>
    </row>
    <row r="3707" spans="1:10" ht="26.4" x14ac:dyDescent="0.25">
      <c r="A3707" s="180" t="s">
        <v>1294</v>
      </c>
      <c r="B3707" s="182" t="s">
        <v>1295</v>
      </c>
      <c r="C3707" s="180" t="s">
        <v>36</v>
      </c>
      <c r="D3707" s="180" t="s">
        <v>1296</v>
      </c>
      <c r="E3707" s="163" t="s">
        <v>1297</v>
      </c>
      <c r="F3707" s="163"/>
      <c r="G3707" s="181" t="s">
        <v>1298</v>
      </c>
      <c r="H3707" s="184">
        <v>2</v>
      </c>
      <c r="I3707" s="183">
        <v>25.7</v>
      </c>
      <c r="J3707" s="183">
        <v>51.4</v>
      </c>
    </row>
    <row r="3708" spans="1:10" ht="26.4" x14ac:dyDescent="0.25">
      <c r="A3708" s="180" t="s">
        <v>1294</v>
      </c>
      <c r="B3708" s="182" t="s">
        <v>1299</v>
      </c>
      <c r="C3708" s="180" t="s">
        <v>36</v>
      </c>
      <c r="D3708" s="180" t="s">
        <v>1300</v>
      </c>
      <c r="E3708" s="163" t="s">
        <v>1297</v>
      </c>
      <c r="F3708" s="163"/>
      <c r="G3708" s="181" t="s">
        <v>1298</v>
      </c>
      <c r="H3708" s="184">
        <v>2</v>
      </c>
      <c r="I3708" s="183">
        <v>30.42</v>
      </c>
      <c r="J3708" s="183">
        <v>60.84</v>
      </c>
    </row>
    <row r="3709" spans="1:10" ht="39.6" x14ac:dyDescent="0.25">
      <c r="A3709" s="185" t="s">
        <v>1303</v>
      </c>
      <c r="B3709" s="187" t="s">
        <v>2644</v>
      </c>
      <c r="C3709" s="185" t="s">
        <v>1305</v>
      </c>
      <c r="D3709" s="185" t="s">
        <v>2645</v>
      </c>
      <c r="E3709" s="164" t="s">
        <v>1307</v>
      </c>
      <c r="F3709" s="164"/>
      <c r="G3709" s="186" t="s">
        <v>38</v>
      </c>
      <c r="H3709" s="189">
        <v>1</v>
      </c>
      <c r="I3709" s="188">
        <v>702.72</v>
      </c>
      <c r="J3709" s="188">
        <v>702.72</v>
      </c>
    </row>
    <row r="3710" spans="1:10" x14ac:dyDescent="0.25">
      <c r="A3710" s="196"/>
      <c r="B3710" s="196"/>
      <c r="C3710" s="196"/>
      <c r="D3710" s="196"/>
      <c r="E3710" s="196" t="s">
        <v>1309</v>
      </c>
      <c r="F3710" s="197">
        <v>60.81</v>
      </c>
      <c r="G3710" s="196" t="s">
        <v>1310</v>
      </c>
      <c r="H3710" s="197">
        <v>69.23</v>
      </c>
      <c r="I3710" s="196" t="s">
        <v>1311</v>
      </c>
      <c r="J3710" s="197">
        <v>130.04</v>
      </c>
    </row>
    <row r="3711" spans="1:10" x14ac:dyDescent="0.25">
      <c r="A3711" s="196"/>
      <c r="B3711" s="196"/>
      <c r="C3711" s="196"/>
      <c r="D3711" s="196"/>
      <c r="E3711" s="196" t="s">
        <v>1312</v>
      </c>
      <c r="F3711" s="197">
        <v>179.35</v>
      </c>
      <c r="G3711" s="196"/>
      <c r="H3711" s="165" t="s">
        <v>1313</v>
      </c>
      <c r="I3711" s="165"/>
      <c r="J3711" s="197">
        <v>1054.27</v>
      </c>
    </row>
    <row r="3712" spans="1:10" ht="14.4" thickBot="1" x14ac:dyDescent="0.3">
      <c r="A3712" s="191"/>
      <c r="B3712" s="191"/>
      <c r="C3712" s="191"/>
      <c r="D3712" s="191"/>
      <c r="E3712" s="191"/>
      <c r="F3712" s="191"/>
      <c r="G3712" s="191" t="s">
        <v>1314</v>
      </c>
      <c r="H3712" s="193" t="s">
        <v>1375</v>
      </c>
      <c r="I3712" s="191" t="s">
        <v>1316</v>
      </c>
      <c r="J3712" s="192">
        <v>1054.27</v>
      </c>
    </row>
    <row r="3713" spans="1:10" ht="14.4" thickTop="1" x14ac:dyDescent="0.25">
      <c r="A3713" s="179"/>
      <c r="B3713" s="179"/>
      <c r="C3713" s="179"/>
      <c r="D3713" s="179"/>
      <c r="E3713" s="179"/>
      <c r="F3713" s="179"/>
      <c r="G3713" s="179"/>
      <c r="H3713" s="179"/>
      <c r="I3713" s="179"/>
      <c r="J3713" s="179"/>
    </row>
    <row r="3714" spans="1:10" x14ac:dyDescent="0.25">
      <c r="A3714" s="168" t="s">
        <v>1096</v>
      </c>
      <c r="B3714" s="170" t="s">
        <v>3</v>
      </c>
      <c r="C3714" s="168" t="s">
        <v>4</v>
      </c>
      <c r="D3714" s="168" t="s">
        <v>5</v>
      </c>
      <c r="E3714" s="161" t="s">
        <v>1291</v>
      </c>
      <c r="F3714" s="161"/>
      <c r="G3714" s="169" t="s">
        <v>6</v>
      </c>
      <c r="H3714" s="170" t="s">
        <v>7</v>
      </c>
      <c r="I3714" s="170" t="s">
        <v>8</v>
      </c>
      <c r="J3714" s="170" t="s">
        <v>10</v>
      </c>
    </row>
    <row r="3715" spans="1:10" ht="39.6" x14ac:dyDescent="0.25">
      <c r="A3715" s="174" t="s">
        <v>1292</v>
      </c>
      <c r="B3715" s="176" t="s">
        <v>1097</v>
      </c>
      <c r="C3715" s="174" t="s">
        <v>20</v>
      </c>
      <c r="D3715" s="174" t="s">
        <v>1098</v>
      </c>
      <c r="E3715" s="162" t="s">
        <v>1293</v>
      </c>
      <c r="F3715" s="162"/>
      <c r="G3715" s="175" t="s">
        <v>38</v>
      </c>
      <c r="H3715" s="178">
        <v>1</v>
      </c>
      <c r="I3715" s="177">
        <v>1890.83</v>
      </c>
      <c r="J3715" s="177">
        <v>1890.83</v>
      </c>
    </row>
    <row r="3716" spans="1:10" ht="52.8" x14ac:dyDescent="0.25">
      <c r="A3716" s="180" t="s">
        <v>1294</v>
      </c>
      <c r="B3716" s="182" t="s">
        <v>2646</v>
      </c>
      <c r="C3716" s="180" t="s">
        <v>36</v>
      </c>
      <c r="D3716" s="180" t="s">
        <v>2647</v>
      </c>
      <c r="E3716" s="163" t="s">
        <v>1384</v>
      </c>
      <c r="F3716" s="163"/>
      <c r="G3716" s="181" t="s">
        <v>51</v>
      </c>
      <c r="H3716" s="184">
        <v>1.9E-2</v>
      </c>
      <c r="I3716" s="183">
        <v>705.2</v>
      </c>
      <c r="J3716" s="183">
        <v>13.39</v>
      </c>
    </row>
    <row r="3717" spans="1:10" ht="26.4" x14ac:dyDescent="0.25">
      <c r="A3717" s="180" t="s">
        <v>1294</v>
      </c>
      <c r="B3717" s="182" t="s">
        <v>1299</v>
      </c>
      <c r="C3717" s="180" t="s">
        <v>36</v>
      </c>
      <c r="D3717" s="180" t="s">
        <v>1300</v>
      </c>
      <c r="E3717" s="163" t="s">
        <v>1297</v>
      </c>
      <c r="F3717" s="163"/>
      <c r="G3717" s="181" t="s">
        <v>1298</v>
      </c>
      <c r="H3717" s="184">
        <v>11.2</v>
      </c>
      <c r="I3717" s="183">
        <v>30.42</v>
      </c>
      <c r="J3717" s="183">
        <v>340.7</v>
      </c>
    </row>
    <row r="3718" spans="1:10" ht="26.4" x14ac:dyDescent="0.25">
      <c r="A3718" s="180" t="s">
        <v>1294</v>
      </c>
      <c r="B3718" s="182" t="s">
        <v>1510</v>
      </c>
      <c r="C3718" s="180" t="s">
        <v>36</v>
      </c>
      <c r="D3718" s="180" t="s">
        <v>1511</v>
      </c>
      <c r="E3718" s="163" t="s">
        <v>1297</v>
      </c>
      <c r="F3718" s="163"/>
      <c r="G3718" s="181" t="s">
        <v>1298</v>
      </c>
      <c r="H3718" s="184">
        <v>2.8</v>
      </c>
      <c r="I3718" s="183">
        <v>29.98</v>
      </c>
      <c r="J3718" s="183">
        <v>83.94</v>
      </c>
    </row>
    <row r="3719" spans="1:10" ht="26.4" x14ac:dyDescent="0.25">
      <c r="A3719" s="180" t="s">
        <v>1294</v>
      </c>
      <c r="B3719" s="182" t="s">
        <v>1301</v>
      </c>
      <c r="C3719" s="180" t="s">
        <v>36</v>
      </c>
      <c r="D3719" s="180" t="s">
        <v>1302</v>
      </c>
      <c r="E3719" s="163" t="s">
        <v>1297</v>
      </c>
      <c r="F3719" s="163"/>
      <c r="G3719" s="181" t="s">
        <v>1298</v>
      </c>
      <c r="H3719" s="184">
        <v>4.2</v>
      </c>
      <c r="I3719" s="183">
        <v>24.25</v>
      </c>
      <c r="J3719" s="183">
        <v>101.85</v>
      </c>
    </row>
    <row r="3720" spans="1:10" ht="26.4" x14ac:dyDescent="0.25">
      <c r="A3720" s="185" t="s">
        <v>1303</v>
      </c>
      <c r="B3720" s="187" t="s">
        <v>2648</v>
      </c>
      <c r="C3720" s="185" t="s">
        <v>1642</v>
      </c>
      <c r="D3720" s="185" t="s">
        <v>2649</v>
      </c>
      <c r="E3720" s="164" t="s">
        <v>1307</v>
      </c>
      <c r="F3720" s="164"/>
      <c r="G3720" s="186" t="s">
        <v>771</v>
      </c>
      <c r="H3720" s="189">
        <v>1</v>
      </c>
      <c r="I3720" s="188">
        <v>1350.95</v>
      </c>
      <c r="J3720" s="188">
        <v>1350.95</v>
      </c>
    </row>
    <row r="3721" spans="1:10" x14ac:dyDescent="0.25">
      <c r="A3721" s="196"/>
      <c r="B3721" s="196"/>
      <c r="C3721" s="196"/>
      <c r="D3721" s="196"/>
      <c r="E3721" s="196" t="s">
        <v>1309</v>
      </c>
      <c r="F3721" s="197">
        <v>187.08</v>
      </c>
      <c r="G3721" s="196" t="s">
        <v>1310</v>
      </c>
      <c r="H3721" s="197">
        <v>212.98</v>
      </c>
      <c r="I3721" s="196" t="s">
        <v>1311</v>
      </c>
      <c r="J3721" s="197">
        <v>400.06</v>
      </c>
    </row>
    <row r="3722" spans="1:10" x14ac:dyDescent="0.25">
      <c r="A3722" s="196"/>
      <c r="B3722" s="196"/>
      <c r="C3722" s="196"/>
      <c r="D3722" s="196"/>
      <c r="E3722" s="196" t="s">
        <v>1312</v>
      </c>
      <c r="F3722" s="197">
        <v>387.62</v>
      </c>
      <c r="G3722" s="196"/>
      <c r="H3722" s="165" t="s">
        <v>1313</v>
      </c>
      <c r="I3722" s="165"/>
      <c r="J3722" s="197">
        <v>2278.4499999999998</v>
      </c>
    </row>
    <row r="3723" spans="1:10" ht="14.4" thickBot="1" x14ac:dyDescent="0.3">
      <c r="A3723" s="191"/>
      <c r="B3723" s="191"/>
      <c r="C3723" s="191"/>
      <c r="D3723" s="191"/>
      <c r="E3723" s="191"/>
      <c r="F3723" s="191"/>
      <c r="G3723" s="191" t="s">
        <v>1314</v>
      </c>
      <c r="H3723" s="193" t="s">
        <v>1981</v>
      </c>
      <c r="I3723" s="191" t="s">
        <v>1316</v>
      </c>
      <c r="J3723" s="192">
        <v>6835.35</v>
      </c>
    </row>
    <row r="3724" spans="1:10" ht="14.4" thickTop="1" x14ac:dyDescent="0.25">
      <c r="A3724" s="179"/>
      <c r="B3724" s="179"/>
      <c r="C3724" s="179"/>
      <c r="D3724" s="179"/>
      <c r="E3724" s="179"/>
      <c r="F3724" s="179"/>
      <c r="G3724" s="179"/>
      <c r="H3724" s="179"/>
      <c r="I3724" s="179"/>
      <c r="J3724" s="179"/>
    </row>
    <row r="3725" spans="1:10" x14ac:dyDescent="0.25">
      <c r="A3725" s="168" t="s">
        <v>1099</v>
      </c>
      <c r="B3725" s="170" t="s">
        <v>3</v>
      </c>
      <c r="C3725" s="168" t="s">
        <v>4</v>
      </c>
      <c r="D3725" s="168" t="s">
        <v>5</v>
      </c>
      <c r="E3725" s="161" t="s">
        <v>1291</v>
      </c>
      <c r="F3725" s="161"/>
      <c r="G3725" s="169" t="s">
        <v>6</v>
      </c>
      <c r="H3725" s="170" t="s">
        <v>7</v>
      </c>
      <c r="I3725" s="170" t="s">
        <v>8</v>
      </c>
      <c r="J3725" s="170" t="s">
        <v>10</v>
      </c>
    </row>
    <row r="3726" spans="1:10" ht="39.6" x14ac:dyDescent="0.25">
      <c r="A3726" s="174" t="s">
        <v>1292</v>
      </c>
      <c r="B3726" s="176" t="s">
        <v>1100</v>
      </c>
      <c r="C3726" s="174" t="s">
        <v>36</v>
      </c>
      <c r="D3726" s="174" t="s">
        <v>1101</v>
      </c>
      <c r="E3726" s="162" t="s">
        <v>1399</v>
      </c>
      <c r="F3726" s="162"/>
      <c r="G3726" s="175" t="s">
        <v>38</v>
      </c>
      <c r="H3726" s="178">
        <v>1</v>
      </c>
      <c r="I3726" s="177">
        <v>1191.1300000000001</v>
      </c>
      <c r="J3726" s="177">
        <v>1191.1300000000001</v>
      </c>
    </row>
    <row r="3727" spans="1:10" ht="39.6" x14ac:dyDescent="0.25">
      <c r="A3727" s="180" t="s">
        <v>1294</v>
      </c>
      <c r="B3727" s="182" t="s">
        <v>1382</v>
      </c>
      <c r="C3727" s="180" t="s">
        <v>36</v>
      </c>
      <c r="D3727" s="180" t="s">
        <v>1383</v>
      </c>
      <c r="E3727" s="163" t="s">
        <v>1384</v>
      </c>
      <c r="F3727" s="163"/>
      <c r="G3727" s="181" t="s">
        <v>51</v>
      </c>
      <c r="H3727" s="184">
        <v>1.9400000000000001E-2</v>
      </c>
      <c r="I3727" s="183">
        <v>869.42</v>
      </c>
      <c r="J3727" s="183">
        <v>16.86</v>
      </c>
    </row>
    <row r="3728" spans="1:10" ht="26.4" x14ac:dyDescent="0.25">
      <c r="A3728" s="180" t="s">
        <v>1294</v>
      </c>
      <c r="B3728" s="182" t="s">
        <v>1295</v>
      </c>
      <c r="C3728" s="180" t="s">
        <v>36</v>
      </c>
      <c r="D3728" s="180" t="s">
        <v>1296</v>
      </c>
      <c r="E3728" s="163" t="s">
        <v>1297</v>
      </c>
      <c r="F3728" s="163"/>
      <c r="G3728" s="181" t="s">
        <v>1298</v>
      </c>
      <c r="H3728" s="184">
        <v>2.0396999999999998</v>
      </c>
      <c r="I3728" s="183">
        <v>25.7</v>
      </c>
      <c r="J3728" s="183">
        <v>52.42</v>
      </c>
    </row>
    <row r="3729" spans="1:10" ht="26.4" x14ac:dyDescent="0.25">
      <c r="A3729" s="180" t="s">
        <v>1294</v>
      </c>
      <c r="B3729" s="182" t="s">
        <v>1299</v>
      </c>
      <c r="C3729" s="180" t="s">
        <v>36</v>
      </c>
      <c r="D3729" s="180" t="s">
        <v>1300</v>
      </c>
      <c r="E3729" s="163" t="s">
        <v>1297</v>
      </c>
      <c r="F3729" s="163"/>
      <c r="G3729" s="181" t="s">
        <v>1298</v>
      </c>
      <c r="H3729" s="184">
        <v>2.0396999999999998</v>
      </c>
      <c r="I3729" s="183">
        <v>30.42</v>
      </c>
      <c r="J3729" s="183">
        <v>62.04</v>
      </c>
    </row>
    <row r="3730" spans="1:10" ht="26.4" x14ac:dyDescent="0.25">
      <c r="A3730" s="185" t="s">
        <v>1303</v>
      </c>
      <c r="B3730" s="187" t="s">
        <v>2650</v>
      </c>
      <c r="C3730" s="185" t="s">
        <v>36</v>
      </c>
      <c r="D3730" s="185" t="s">
        <v>2651</v>
      </c>
      <c r="E3730" s="164" t="s">
        <v>1307</v>
      </c>
      <c r="F3730" s="164"/>
      <c r="G3730" s="186" t="s">
        <v>38</v>
      </c>
      <c r="H3730" s="189">
        <v>1</v>
      </c>
      <c r="I3730" s="188">
        <v>1059.81</v>
      </c>
      <c r="J3730" s="188">
        <v>1059.81</v>
      </c>
    </row>
    <row r="3731" spans="1:10" x14ac:dyDescent="0.25">
      <c r="A3731" s="196"/>
      <c r="B3731" s="196"/>
      <c r="C3731" s="196"/>
      <c r="D3731" s="196"/>
      <c r="E3731" s="196" t="s">
        <v>1309</v>
      </c>
      <c r="F3731" s="197">
        <v>41.83</v>
      </c>
      <c r="G3731" s="196" t="s">
        <v>1310</v>
      </c>
      <c r="H3731" s="197">
        <v>47.63</v>
      </c>
      <c r="I3731" s="196" t="s">
        <v>1311</v>
      </c>
      <c r="J3731" s="197">
        <v>89.46</v>
      </c>
    </row>
    <row r="3732" spans="1:10" x14ac:dyDescent="0.25">
      <c r="A3732" s="196"/>
      <c r="B3732" s="196"/>
      <c r="C3732" s="196"/>
      <c r="D3732" s="196"/>
      <c r="E3732" s="196" t="s">
        <v>1312</v>
      </c>
      <c r="F3732" s="197">
        <v>244.18</v>
      </c>
      <c r="G3732" s="196"/>
      <c r="H3732" s="165" t="s">
        <v>1313</v>
      </c>
      <c r="I3732" s="165"/>
      <c r="J3732" s="197">
        <v>1435.31</v>
      </c>
    </row>
    <row r="3733" spans="1:10" ht="14.4" thickBot="1" x14ac:dyDescent="0.3">
      <c r="A3733" s="191"/>
      <c r="B3733" s="191"/>
      <c r="C3733" s="191"/>
      <c r="D3733" s="191"/>
      <c r="E3733" s="191"/>
      <c r="F3733" s="191"/>
      <c r="G3733" s="191" t="s">
        <v>1314</v>
      </c>
      <c r="H3733" s="193" t="s">
        <v>1375</v>
      </c>
      <c r="I3733" s="191" t="s">
        <v>1316</v>
      </c>
      <c r="J3733" s="192">
        <v>1435.31</v>
      </c>
    </row>
    <row r="3734" spans="1:10" ht="14.4" thickTop="1" x14ac:dyDescent="0.25">
      <c r="A3734" s="179"/>
      <c r="B3734" s="179"/>
      <c r="C3734" s="179"/>
      <c r="D3734" s="179"/>
      <c r="E3734" s="179"/>
      <c r="F3734" s="179"/>
      <c r="G3734" s="179"/>
      <c r="H3734" s="179"/>
      <c r="I3734" s="179"/>
      <c r="J3734" s="179"/>
    </row>
    <row r="3735" spans="1:10" x14ac:dyDescent="0.25">
      <c r="A3735" s="168" t="s">
        <v>1102</v>
      </c>
      <c r="B3735" s="170" t="s">
        <v>3</v>
      </c>
      <c r="C3735" s="168" t="s">
        <v>4</v>
      </c>
      <c r="D3735" s="168" t="s">
        <v>5</v>
      </c>
      <c r="E3735" s="161" t="s">
        <v>1291</v>
      </c>
      <c r="F3735" s="161"/>
      <c r="G3735" s="169" t="s">
        <v>6</v>
      </c>
      <c r="H3735" s="170" t="s">
        <v>7</v>
      </c>
      <c r="I3735" s="170" t="s">
        <v>8</v>
      </c>
      <c r="J3735" s="170" t="s">
        <v>10</v>
      </c>
    </row>
    <row r="3736" spans="1:10" x14ac:dyDescent="0.25">
      <c r="A3736" s="174" t="s">
        <v>1292</v>
      </c>
      <c r="B3736" s="176" t="s">
        <v>1103</v>
      </c>
      <c r="C3736" s="174" t="s">
        <v>20</v>
      </c>
      <c r="D3736" s="174" t="s">
        <v>1104</v>
      </c>
      <c r="E3736" s="162" t="s">
        <v>1293</v>
      </c>
      <c r="F3736" s="162"/>
      <c r="G3736" s="175" t="s">
        <v>38</v>
      </c>
      <c r="H3736" s="178">
        <v>1</v>
      </c>
      <c r="I3736" s="177">
        <v>837.37</v>
      </c>
      <c r="J3736" s="177">
        <v>837.37</v>
      </c>
    </row>
    <row r="3737" spans="1:10" ht="26.4" x14ac:dyDescent="0.25">
      <c r="A3737" s="180" t="s">
        <v>1294</v>
      </c>
      <c r="B3737" s="182" t="s">
        <v>1295</v>
      </c>
      <c r="C3737" s="180" t="s">
        <v>36</v>
      </c>
      <c r="D3737" s="180" t="s">
        <v>1296</v>
      </c>
      <c r="E3737" s="163" t="s">
        <v>1297</v>
      </c>
      <c r="F3737" s="163"/>
      <c r="G3737" s="181" t="s">
        <v>1298</v>
      </c>
      <c r="H3737" s="184">
        <v>4.9980000000000002</v>
      </c>
      <c r="I3737" s="183">
        <v>25.7</v>
      </c>
      <c r="J3737" s="183">
        <v>128.44</v>
      </c>
    </row>
    <row r="3738" spans="1:10" ht="26.4" x14ac:dyDescent="0.25">
      <c r="A3738" s="180" t="s">
        <v>1294</v>
      </c>
      <c r="B3738" s="182" t="s">
        <v>1299</v>
      </c>
      <c r="C3738" s="180" t="s">
        <v>36</v>
      </c>
      <c r="D3738" s="180" t="s">
        <v>1300</v>
      </c>
      <c r="E3738" s="163" t="s">
        <v>1297</v>
      </c>
      <c r="F3738" s="163"/>
      <c r="G3738" s="181" t="s">
        <v>1298</v>
      </c>
      <c r="H3738" s="184">
        <v>4.9980000000000002</v>
      </c>
      <c r="I3738" s="183">
        <v>30.42</v>
      </c>
      <c r="J3738" s="183">
        <v>152.03</v>
      </c>
    </row>
    <row r="3739" spans="1:10" ht="26.4" x14ac:dyDescent="0.25">
      <c r="A3739" s="185" t="s">
        <v>1303</v>
      </c>
      <c r="B3739" s="187" t="s">
        <v>2652</v>
      </c>
      <c r="C3739" s="185" t="s">
        <v>1590</v>
      </c>
      <c r="D3739" s="185" t="s">
        <v>2653</v>
      </c>
      <c r="E3739" s="164" t="s">
        <v>1307</v>
      </c>
      <c r="F3739" s="164"/>
      <c r="G3739" s="186" t="s">
        <v>38</v>
      </c>
      <c r="H3739" s="189">
        <v>1</v>
      </c>
      <c r="I3739" s="188">
        <v>184.9</v>
      </c>
      <c r="J3739" s="188">
        <v>184.9</v>
      </c>
    </row>
    <row r="3740" spans="1:10" x14ac:dyDescent="0.25">
      <c r="A3740" s="185" t="s">
        <v>1303</v>
      </c>
      <c r="B3740" s="187" t="s">
        <v>2654</v>
      </c>
      <c r="C3740" s="185" t="s">
        <v>1590</v>
      </c>
      <c r="D3740" s="185" t="s">
        <v>2655</v>
      </c>
      <c r="E3740" s="164" t="s">
        <v>1307</v>
      </c>
      <c r="F3740" s="164"/>
      <c r="G3740" s="186" t="s">
        <v>38</v>
      </c>
      <c r="H3740" s="189">
        <v>1</v>
      </c>
      <c r="I3740" s="188">
        <v>372</v>
      </c>
      <c r="J3740" s="188">
        <v>372</v>
      </c>
    </row>
    <row r="3741" spans="1:10" x14ac:dyDescent="0.25">
      <c r="A3741" s="196"/>
      <c r="B3741" s="196"/>
      <c r="C3741" s="196"/>
      <c r="D3741" s="196"/>
      <c r="E3741" s="196" t="s">
        <v>1309</v>
      </c>
      <c r="F3741" s="197">
        <v>98.2</v>
      </c>
      <c r="G3741" s="196" t="s">
        <v>1310</v>
      </c>
      <c r="H3741" s="197">
        <v>111.81</v>
      </c>
      <c r="I3741" s="196" t="s">
        <v>1311</v>
      </c>
      <c r="J3741" s="197">
        <v>210.01</v>
      </c>
    </row>
    <row r="3742" spans="1:10" x14ac:dyDescent="0.25">
      <c r="A3742" s="196"/>
      <c r="B3742" s="196"/>
      <c r="C3742" s="196"/>
      <c r="D3742" s="196"/>
      <c r="E3742" s="196" t="s">
        <v>1312</v>
      </c>
      <c r="F3742" s="197">
        <v>171.66</v>
      </c>
      <c r="G3742" s="196"/>
      <c r="H3742" s="165" t="s">
        <v>1313</v>
      </c>
      <c r="I3742" s="165"/>
      <c r="J3742" s="197">
        <v>1009.03</v>
      </c>
    </row>
    <row r="3743" spans="1:10" ht="14.4" thickBot="1" x14ac:dyDescent="0.3">
      <c r="A3743" s="191"/>
      <c r="B3743" s="191"/>
      <c r="C3743" s="191"/>
      <c r="D3743" s="191"/>
      <c r="E3743" s="191"/>
      <c r="F3743" s="191"/>
      <c r="G3743" s="191" t="s">
        <v>1314</v>
      </c>
      <c r="H3743" s="193" t="s">
        <v>1375</v>
      </c>
      <c r="I3743" s="191" t="s">
        <v>1316</v>
      </c>
      <c r="J3743" s="192">
        <v>1009.03</v>
      </c>
    </row>
    <row r="3744" spans="1:10" ht="14.4" thickTop="1" x14ac:dyDescent="0.25">
      <c r="A3744" s="179"/>
      <c r="B3744" s="179"/>
      <c r="C3744" s="179"/>
      <c r="D3744" s="179"/>
      <c r="E3744" s="179"/>
      <c r="F3744" s="179"/>
      <c r="G3744" s="179"/>
      <c r="H3744" s="179"/>
      <c r="I3744" s="179"/>
      <c r="J3744" s="179"/>
    </row>
    <row r="3745" spans="1:10" x14ac:dyDescent="0.25">
      <c r="A3745" s="168" t="s">
        <v>1105</v>
      </c>
      <c r="B3745" s="170" t="s">
        <v>3</v>
      </c>
      <c r="C3745" s="168" t="s">
        <v>4</v>
      </c>
      <c r="D3745" s="168" t="s">
        <v>5</v>
      </c>
      <c r="E3745" s="161" t="s">
        <v>1291</v>
      </c>
      <c r="F3745" s="161"/>
      <c r="G3745" s="169" t="s">
        <v>6</v>
      </c>
      <c r="H3745" s="170" t="s">
        <v>7</v>
      </c>
      <c r="I3745" s="170" t="s">
        <v>8</v>
      </c>
      <c r="J3745" s="170" t="s">
        <v>10</v>
      </c>
    </row>
    <row r="3746" spans="1:10" x14ac:dyDescent="0.25">
      <c r="A3746" s="174" t="s">
        <v>1292</v>
      </c>
      <c r="B3746" s="176" t="s">
        <v>920</v>
      </c>
      <c r="C3746" s="174" t="s">
        <v>20</v>
      </c>
      <c r="D3746" s="174" t="s">
        <v>921</v>
      </c>
      <c r="E3746" s="162" t="s">
        <v>1293</v>
      </c>
      <c r="F3746" s="162"/>
      <c r="G3746" s="175" t="s">
        <v>38</v>
      </c>
      <c r="H3746" s="178">
        <v>1</v>
      </c>
      <c r="I3746" s="177">
        <v>249.89</v>
      </c>
      <c r="J3746" s="177">
        <v>249.89</v>
      </c>
    </row>
    <row r="3747" spans="1:10" ht="26.4" x14ac:dyDescent="0.25">
      <c r="A3747" s="180" t="s">
        <v>1294</v>
      </c>
      <c r="B3747" s="182" t="s">
        <v>1299</v>
      </c>
      <c r="C3747" s="180" t="s">
        <v>36</v>
      </c>
      <c r="D3747" s="180" t="s">
        <v>1300</v>
      </c>
      <c r="E3747" s="163" t="s">
        <v>1297</v>
      </c>
      <c r="F3747" s="163"/>
      <c r="G3747" s="181" t="s">
        <v>1298</v>
      </c>
      <c r="H3747" s="184">
        <v>1.5469999999999999</v>
      </c>
      <c r="I3747" s="183">
        <v>30.42</v>
      </c>
      <c r="J3747" s="183">
        <v>47.05</v>
      </c>
    </row>
    <row r="3748" spans="1:10" ht="26.4" x14ac:dyDescent="0.25">
      <c r="A3748" s="180" t="s">
        <v>1294</v>
      </c>
      <c r="B3748" s="182" t="s">
        <v>1295</v>
      </c>
      <c r="C3748" s="180" t="s">
        <v>36</v>
      </c>
      <c r="D3748" s="180" t="s">
        <v>1296</v>
      </c>
      <c r="E3748" s="163" t="s">
        <v>1297</v>
      </c>
      <c r="F3748" s="163"/>
      <c r="G3748" s="181" t="s">
        <v>1298</v>
      </c>
      <c r="H3748" s="184">
        <v>1.5469999999999999</v>
      </c>
      <c r="I3748" s="183">
        <v>25.7</v>
      </c>
      <c r="J3748" s="183">
        <v>39.75</v>
      </c>
    </row>
    <row r="3749" spans="1:10" ht="26.4" x14ac:dyDescent="0.25">
      <c r="A3749" s="185" t="s">
        <v>1303</v>
      </c>
      <c r="B3749" s="187" t="s">
        <v>2488</v>
      </c>
      <c r="C3749" s="185" t="s">
        <v>1590</v>
      </c>
      <c r="D3749" s="185" t="s">
        <v>2489</v>
      </c>
      <c r="E3749" s="164" t="s">
        <v>1307</v>
      </c>
      <c r="F3749" s="164"/>
      <c r="G3749" s="186" t="s">
        <v>38</v>
      </c>
      <c r="H3749" s="189">
        <v>1</v>
      </c>
      <c r="I3749" s="188">
        <v>163.09</v>
      </c>
      <c r="J3749" s="188">
        <v>163.09</v>
      </c>
    </row>
    <row r="3750" spans="1:10" x14ac:dyDescent="0.25">
      <c r="A3750" s="196"/>
      <c r="B3750" s="196"/>
      <c r="C3750" s="196"/>
      <c r="D3750" s="196"/>
      <c r="E3750" s="196" t="s">
        <v>1309</v>
      </c>
      <c r="F3750" s="197">
        <v>30.39</v>
      </c>
      <c r="G3750" s="196" t="s">
        <v>1310</v>
      </c>
      <c r="H3750" s="197">
        <v>34.61</v>
      </c>
      <c r="I3750" s="196" t="s">
        <v>1311</v>
      </c>
      <c r="J3750" s="197">
        <v>65</v>
      </c>
    </row>
    <row r="3751" spans="1:10" x14ac:dyDescent="0.25">
      <c r="A3751" s="196"/>
      <c r="B3751" s="196"/>
      <c r="C3751" s="196"/>
      <c r="D3751" s="196"/>
      <c r="E3751" s="196" t="s">
        <v>1312</v>
      </c>
      <c r="F3751" s="197">
        <v>51.22</v>
      </c>
      <c r="G3751" s="196"/>
      <c r="H3751" s="165" t="s">
        <v>1313</v>
      </c>
      <c r="I3751" s="165"/>
      <c r="J3751" s="197">
        <v>301.11</v>
      </c>
    </row>
    <row r="3752" spans="1:10" ht="14.4" thickBot="1" x14ac:dyDescent="0.3">
      <c r="A3752" s="191"/>
      <c r="B3752" s="191"/>
      <c r="C3752" s="191"/>
      <c r="D3752" s="191"/>
      <c r="E3752" s="191"/>
      <c r="F3752" s="191"/>
      <c r="G3752" s="191" t="s">
        <v>1314</v>
      </c>
      <c r="H3752" s="193" t="s">
        <v>1892</v>
      </c>
      <c r="I3752" s="191" t="s">
        <v>1316</v>
      </c>
      <c r="J3752" s="192">
        <v>1204.44</v>
      </c>
    </row>
    <row r="3753" spans="1:10" ht="14.4" thickTop="1" x14ac:dyDescent="0.25">
      <c r="A3753" s="179"/>
      <c r="B3753" s="179"/>
      <c r="C3753" s="179"/>
      <c r="D3753" s="179"/>
      <c r="E3753" s="179"/>
      <c r="F3753" s="179"/>
      <c r="G3753" s="179"/>
      <c r="H3753" s="179"/>
      <c r="I3753" s="179"/>
      <c r="J3753" s="179"/>
    </row>
    <row r="3754" spans="1:10" x14ac:dyDescent="0.25">
      <c r="A3754" s="171" t="s">
        <v>1106</v>
      </c>
      <c r="B3754" s="171"/>
      <c r="C3754" s="171"/>
      <c r="D3754" s="171" t="s">
        <v>1107</v>
      </c>
      <c r="E3754" s="171"/>
      <c r="F3754" s="160"/>
      <c r="G3754" s="160"/>
      <c r="H3754" s="172"/>
      <c r="I3754" s="171"/>
      <c r="J3754" s="173">
        <v>35104.1</v>
      </c>
    </row>
    <row r="3755" spans="1:10" x14ac:dyDescent="0.25">
      <c r="A3755" s="168" t="s">
        <v>1108</v>
      </c>
      <c r="B3755" s="170" t="s">
        <v>3</v>
      </c>
      <c r="C3755" s="168" t="s">
        <v>4</v>
      </c>
      <c r="D3755" s="168" t="s">
        <v>5</v>
      </c>
      <c r="E3755" s="161" t="s">
        <v>1291</v>
      </c>
      <c r="F3755" s="161"/>
      <c r="G3755" s="169" t="s">
        <v>6</v>
      </c>
      <c r="H3755" s="170" t="s">
        <v>7</v>
      </c>
      <c r="I3755" s="170" t="s">
        <v>8</v>
      </c>
      <c r="J3755" s="170" t="s">
        <v>10</v>
      </c>
    </row>
    <row r="3756" spans="1:10" ht="39.6" x14ac:dyDescent="0.25">
      <c r="A3756" s="174" t="s">
        <v>1292</v>
      </c>
      <c r="B3756" s="176" t="s">
        <v>1109</v>
      </c>
      <c r="C3756" s="174" t="s">
        <v>36</v>
      </c>
      <c r="D3756" s="174" t="s">
        <v>1110</v>
      </c>
      <c r="E3756" s="162" t="s">
        <v>2656</v>
      </c>
      <c r="F3756" s="162"/>
      <c r="G3756" s="175" t="s">
        <v>38</v>
      </c>
      <c r="H3756" s="178">
        <v>1</v>
      </c>
      <c r="I3756" s="177">
        <v>96.98</v>
      </c>
      <c r="J3756" s="177">
        <v>96.98</v>
      </c>
    </row>
    <row r="3757" spans="1:10" ht="26.4" x14ac:dyDescent="0.25">
      <c r="A3757" s="180" t="s">
        <v>1294</v>
      </c>
      <c r="B3757" s="182" t="s">
        <v>1299</v>
      </c>
      <c r="C3757" s="180" t="s">
        <v>36</v>
      </c>
      <c r="D3757" s="180" t="s">
        <v>1300</v>
      </c>
      <c r="E3757" s="163" t="s">
        <v>1297</v>
      </c>
      <c r="F3757" s="163"/>
      <c r="G3757" s="181" t="s">
        <v>1298</v>
      </c>
      <c r="H3757" s="184">
        <v>0.5766</v>
      </c>
      <c r="I3757" s="183">
        <v>30.42</v>
      </c>
      <c r="J3757" s="183">
        <v>17.54</v>
      </c>
    </row>
    <row r="3758" spans="1:10" ht="26.4" x14ac:dyDescent="0.25">
      <c r="A3758" s="180" t="s">
        <v>1294</v>
      </c>
      <c r="B3758" s="182" t="s">
        <v>1295</v>
      </c>
      <c r="C3758" s="180" t="s">
        <v>36</v>
      </c>
      <c r="D3758" s="180" t="s">
        <v>1296</v>
      </c>
      <c r="E3758" s="163" t="s">
        <v>1297</v>
      </c>
      <c r="F3758" s="163"/>
      <c r="G3758" s="181" t="s">
        <v>1298</v>
      </c>
      <c r="H3758" s="184">
        <v>0.1801875</v>
      </c>
      <c r="I3758" s="183">
        <v>25.7</v>
      </c>
      <c r="J3758" s="183">
        <v>4.63</v>
      </c>
    </row>
    <row r="3759" spans="1:10" ht="39.6" x14ac:dyDescent="0.25">
      <c r="A3759" s="185" t="s">
        <v>1303</v>
      </c>
      <c r="B3759" s="187" t="s">
        <v>2657</v>
      </c>
      <c r="C3759" s="185" t="s">
        <v>36</v>
      </c>
      <c r="D3759" s="185" t="s">
        <v>2658</v>
      </c>
      <c r="E3759" s="164" t="s">
        <v>1307</v>
      </c>
      <c r="F3759" s="164"/>
      <c r="G3759" s="186" t="s">
        <v>38</v>
      </c>
      <c r="H3759" s="189">
        <v>1</v>
      </c>
      <c r="I3759" s="188">
        <v>68.819999999999993</v>
      </c>
      <c r="J3759" s="188">
        <v>68.819999999999993</v>
      </c>
    </row>
    <row r="3760" spans="1:10" x14ac:dyDescent="0.25">
      <c r="A3760" s="185" t="s">
        <v>1303</v>
      </c>
      <c r="B3760" s="187" t="s">
        <v>2659</v>
      </c>
      <c r="C3760" s="185" t="s">
        <v>36</v>
      </c>
      <c r="D3760" s="185" t="s">
        <v>2660</v>
      </c>
      <c r="E3760" s="164" t="s">
        <v>1307</v>
      </c>
      <c r="F3760" s="164"/>
      <c r="G3760" s="186" t="s">
        <v>38</v>
      </c>
      <c r="H3760" s="189">
        <v>1</v>
      </c>
      <c r="I3760" s="188">
        <v>5.99</v>
      </c>
      <c r="J3760" s="188">
        <v>5.99</v>
      </c>
    </row>
    <row r="3761" spans="1:10" x14ac:dyDescent="0.25">
      <c r="A3761" s="196"/>
      <c r="B3761" s="196"/>
      <c r="C3761" s="196"/>
      <c r="D3761" s="196"/>
      <c r="E3761" s="196" t="s">
        <v>1309</v>
      </c>
      <c r="F3761" s="197">
        <v>7.87</v>
      </c>
      <c r="G3761" s="196" t="s">
        <v>1310</v>
      </c>
      <c r="H3761" s="197">
        <v>8.9600000000000009</v>
      </c>
      <c r="I3761" s="196" t="s">
        <v>1311</v>
      </c>
      <c r="J3761" s="197">
        <v>16.829999999999998</v>
      </c>
    </row>
    <row r="3762" spans="1:10" x14ac:dyDescent="0.25">
      <c r="A3762" s="196"/>
      <c r="B3762" s="196"/>
      <c r="C3762" s="196"/>
      <c r="D3762" s="196"/>
      <c r="E3762" s="196" t="s">
        <v>1312</v>
      </c>
      <c r="F3762" s="197">
        <v>19.88</v>
      </c>
      <c r="G3762" s="196"/>
      <c r="H3762" s="165" t="s">
        <v>1313</v>
      </c>
      <c r="I3762" s="165"/>
      <c r="J3762" s="197">
        <v>116.86</v>
      </c>
    </row>
    <row r="3763" spans="1:10" ht="14.4" thickBot="1" x14ac:dyDescent="0.3">
      <c r="A3763" s="191"/>
      <c r="B3763" s="191"/>
      <c r="C3763" s="191"/>
      <c r="D3763" s="191"/>
      <c r="E3763" s="191"/>
      <c r="F3763" s="191"/>
      <c r="G3763" s="191" t="s">
        <v>1314</v>
      </c>
      <c r="H3763" s="193" t="s">
        <v>2661</v>
      </c>
      <c r="I3763" s="191" t="s">
        <v>1316</v>
      </c>
      <c r="J3763" s="192">
        <v>2570.92</v>
      </c>
    </row>
    <row r="3764" spans="1:10" ht="14.4" thickTop="1" x14ac:dyDescent="0.25">
      <c r="A3764" s="179"/>
      <c r="B3764" s="179"/>
      <c r="C3764" s="179"/>
      <c r="D3764" s="179"/>
      <c r="E3764" s="179"/>
      <c r="F3764" s="179"/>
      <c r="G3764" s="179"/>
      <c r="H3764" s="179"/>
      <c r="I3764" s="179"/>
      <c r="J3764" s="179"/>
    </row>
    <row r="3765" spans="1:10" x14ac:dyDescent="0.25">
      <c r="A3765" s="168" t="s">
        <v>1111</v>
      </c>
      <c r="B3765" s="170" t="s">
        <v>3</v>
      </c>
      <c r="C3765" s="168" t="s">
        <v>4</v>
      </c>
      <c r="D3765" s="168" t="s">
        <v>5</v>
      </c>
      <c r="E3765" s="161" t="s">
        <v>1291</v>
      </c>
      <c r="F3765" s="161"/>
      <c r="G3765" s="169" t="s">
        <v>6</v>
      </c>
      <c r="H3765" s="170" t="s">
        <v>7</v>
      </c>
      <c r="I3765" s="170" t="s">
        <v>8</v>
      </c>
      <c r="J3765" s="170" t="s">
        <v>10</v>
      </c>
    </row>
    <row r="3766" spans="1:10" ht="39.6" x14ac:dyDescent="0.25">
      <c r="A3766" s="174" t="s">
        <v>1292</v>
      </c>
      <c r="B3766" s="176" t="s">
        <v>1112</v>
      </c>
      <c r="C3766" s="174" t="s">
        <v>20</v>
      </c>
      <c r="D3766" s="174" t="s">
        <v>1113</v>
      </c>
      <c r="E3766" s="162" t="s">
        <v>1293</v>
      </c>
      <c r="F3766" s="162"/>
      <c r="G3766" s="175" t="s">
        <v>38</v>
      </c>
      <c r="H3766" s="178">
        <v>1</v>
      </c>
      <c r="I3766" s="177">
        <v>357.27</v>
      </c>
      <c r="J3766" s="177">
        <v>357.27</v>
      </c>
    </row>
    <row r="3767" spans="1:10" ht="26.4" x14ac:dyDescent="0.25">
      <c r="A3767" s="180" t="s">
        <v>1294</v>
      </c>
      <c r="B3767" s="182" t="s">
        <v>1295</v>
      </c>
      <c r="C3767" s="180" t="s">
        <v>36</v>
      </c>
      <c r="D3767" s="180" t="s">
        <v>1296</v>
      </c>
      <c r="E3767" s="163" t="s">
        <v>1297</v>
      </c>
      <c r="F3767" s="163"/>
      <c r="G3767" s="181" t="s">
        <v>1298</v>
      </c>
      <c r="H3767" s="184">
        <v>0.4</v>
      </c>
      <c r="I3767" s="183">
        <v>25.7</v>
      </c>
      <c r="J3767" s="183">
        <v>10.28</v>
      </c>
    </row>
    <row r="3768" spans="1:10" ht="26.4" x14ac:dyDescent="0.25">
      <c r="A3768" s="180" t="s">
        <v>1294</v>
      </c>
      <c r="B3768" s="182" t="s">
        <v>1299</v>
      </c>
      <c r="C3768" s="180" t="s">
        <v>36</v>
      </c>
      <c r="D3768" s="180" t="s">
        <v>1300</v>
      </c>
      <c r="E3768" s="163" t="s">
        <v>1297</v>
      </c>
      <c r="F3768" s="163"/>
      <c r="G3768" s="181" t="s">
        <v>1298</v>
      </c>
      <c r="H3768" s="184">
        <v>0.4</v>
      </c>
      <c r="I3768" s="183">
        <v>30.42</v>
      </c>
      <c r="J3768" s="183">
        <v>12.16</v>
      </c>
    </row>
    <row r="3769" spans="1:10" ht="39.6" x14ac:dyDescent="0.25">
      <c r="A3769" s="185" t="s">
        <v>1303</v>
      </c>
      <c r="B3769" s="187" t="s">
        <v>2662</v>
      </c>
      <c r="C3769" s="185" t="s">
        <v>1305</v>
      </c>
      <c r="D3769" s="185" t="s">
        <v>2663</v>
      </c>
      <c r="E3769" s="164" t="s">
        <v>1307</v>
      </c>
      <c r="F3769" s="164"/>
      <c r="G3769" s="186" t="s">
        <v>38</v>
      </c>
      <c r="H3769" s="189">
        <v>1</v>
      </c>
      <c r="I3769" s="188">
        <v>334.55</v>
      </c>
      <c r="J3769" s="188">
        <v>334.55</v>
      </c>
    </row>
    <row r="3770" spans="1:10" ht="26.4" x14ac:dyDescent="0.25">
      <c r="A3770" s="185" t="s">
        <v>1303</v>
      </c>
      <c r="B3770" s="187" t="s">
        <v>2520</v>
      </c>
      <c r="C3770" s="185" t="s">
        <v>36</v>
      </c>
      <c r="D3770" s="185" t="s">
        <v>2521</v>
      </c>
      <c r="E3770" s="164" t="s">
        <v>1307</v>
      </c>
      <c r="F3770" s="164"/>
      <c r="G3770" s="186" t="s">
        <v>38</v>
      </c>
      <c r="H3770" s="189">
        <v>0.01</v>
      </c>
      <c r="I3770" s="188">
        <v>28.27</v>
      </c>
      <c r="J3770" s="188">
        <v>0.28000000000000003</v>
      </c>
    </row>
    <row r="3771" spans="1:10" x14ac:dyDescent="0.25">
      <c r="A3771" s="196"/>
      <c r="B3771" s="196"/>
      <c r="C3771" s="196"/>
      <c r="D3771" s="196"/>
      <c r="E3771" s="196" t="s">
        <v>1309</v>
      </c>
      <c r="F3771" s="197">
        <v>7.85</v>
      </c>
      <c r="G3771" s="196" t="s">
        <v>1310</v>
      </c>
      <c r="H3771" s="197">
        <v>8.9499999999999993</v>
      </c>
      <c r="I3771" s="196" t="s">
        <v>1311</v>
      </c>
      <c r="J3771" s="197">
        <v>16.8</v>
      </c>
    </row>
    <row r="3772" spans="1:10" x14ac:dyDescent="0.25">
      <c r="A3772" s="196"/>
      <c r="B3772" s="196"/>
      <c r="C3772" s="196"/>
      <c r="D3772" s="196"/>
      <c r="E3772" s="196" t="s">
        <v>1312</v>
      </c>
      <c r="F3772" s="197">
        <v>73.239999999999995</v>
      </c>
      <c r="G3772" s="196"/>
      <c r="H3772" s="165" t="s">
        <v>1313</v>
      </c>
      <c r="I3772" s="165"/>
      <c r="J3772" s="197">
        <v>430.51</v>
      </c>
    </row>
    <row r="3773" spans="1:10" ht="14.4" thickBot="1" x14ac:dyDescent="0.3">
      <c r="A3773" s="191"/>
      <c r="B3773" s="191"/>
      <c r="C3773" s="191"/>
      <c r="D3773" s="191"/>
      <c r="E3773" s="191"/>
      <c r="F3773" s="191"/>
      <c r="G3773" s="191" t="s">
        <v>1314</v>
      </c>
      <c r="H3773" s="193" t="s">
        <v>1895</v>
      </c>
      <c r="I3773" s="191" t="s">
        <v>1316</v>
      </c>
      <c r="J3773" s="192">
        <v>11193.26</v>
      </c>
    </row>
    <row r="3774" spans="1:10" ht="14.4" thickTop="1" x14ac:dyDescent="0.25">
      <c r="A3774" s="179"/>
      <c r="B3774" s="179"/>
      <c r="C3774" s="179"/>
      <c r="D3774" s="179"/>
      <c r="E3774" s="179"/>
      <c r="F3774" s="179"/>
      <c r="G3774" s="179"/>
      <c r="H3774" s="179"/>
      <c r="I3774" s="179"/>
      <c r="J3774" s="179"/>
    </row>
    <row r="3775" spans="1:10" x14ac:dyDescent="0.25">
      <c r="A3775" s="168" t="s">
        <v>1114</v>
      </c>
      <c r="B3775" s="170" t="s">
        <v>3</v>
      </c>
      <c r="C3775" s="168" t="s">
        <v>4</v>
      </c>
      <c r="D3775" s="168" t="s">
        <v>5</v>
      </c>
      <c r="E3775" s="161" t="s">
        <v>1291</v>
      </c>
      <c r="F3775" s="161"/>
      <c r="G3775" s="169" t="s">
        <v>6</v>
      </c>
      <c r="H3775" s="170" t="s">
        <v>7</v>
      </c>
      <c r="I3775" s="170" t="s">
        <v>8</v>
      </c>
      <c r="J3775" s="170" t="s">
        <v>10</v>
      </c>
    </row>
    <row r="3776" spans="1:10" x14ac:dyDescent="0.25">
      <c r="A3776" s="174" t="s">
        <v>1292</v>
      </c>
      <c r="B3776" s="176" t="s">
        <v>1115</v>
      </c>
      <c r="C3776" s="174" t="s">
        <v>20</v>
      </c>
      <c r="D3776" s="174" t="s">
        <v>1116</v>
      </c>
      <c r="E3776" s="162" t="s">
        <v>1293</v>
      </c>
      <c r="F3776" s="162"/>
      <c r="G3776" s="175" t="s">
        <v>38</v>
      </c>
      <c r="H3776" s="178">
        <v>1</v>
      </c>
      <c r="I3776" s="177">
        <v>109.86</v>
      </c>
      <c r="J3776" s="177">
        <v>109.86</v>
      </c>
    </row>
    <row r="3777" spans="1:10" ht="26.4" x14ac:dyDescent="0.25">
      <c r="A3777" s="180" t="s">
        <v>1294</v>
      </c>
      <c r="B3777" s="182" t="s">
        <v>1295</v>
      </c>
      <c r="C3777" s="180" t="s">
        <v>36</v>
      </c>
      <c r="D3777" s="180" t="s">
        <v>1296</v>
      </c>
      <c r="E3777" s="163" t="s">
        <v>1297</v>
      </c>
      <c r="F3777" s="163"/>
      <c r="G3777" s="181" t="s">
        <v>1298</v>
      </c>
      <c r="H3777" s="184">
        <v>1.0309999999999999</v>
      </c>
      <c r="I3777" s="183">
        <v>25.7</v>
      </c>
      <c r="J3777" s="183">
        <v>26.49</v>
      </c>
    </row>
    <row r="3778" spans="1:10" ht="26.4" x14ac:dyDescent="0.25">
      <c r="A3778" s="180" t="s">
        <v>1294</v>
      </c>
      <c r="B3778" s="182" t="s">
        <v>1299</v>
      </c>
      <c r="C3778" s="180" t="s">
        <v>36</v>
      </c>
      <c r="D3778" s="180" t="s">
        <v>1300</v>
      </c>
      <c r="E3778" s="163" t="s">
        <v>1297</v>
      </c>
      <c r="F3778" s="163"/>
      <c r="G3778" s="181" t="s">
        <v>1298</v>
      </c>
      <c r="H3778" s="184">
        <v>1.0309999999999999</v>
      </c>
      <c r="I3778" s="183">
        <v>30.42</v>
      </c>
      <c r="J3778" s="183">
        <v>31.36</v>
      </c>
    </row>
    <row r="3779" spans="1:10" x14ac:dyDescent="0.25">
      <c r="A3779" s="185" t="s">
        <v>1303</v>
      </c>
      <c r="B3779" s="187" t="s">
        <v>2664</v>
      </c>
      <c r="C3779" s="185" t="s">
        <v>1590</v>
      </c>
      <c r="D3779" s="185" t="s">
        <v>2665</v>
      </c>
      <c r="E3779" s="164" t="s">
        <v>1307</v>
      </c>
      <c r="F3779" s="164"/>
      <c r="G3779" s="186" t="s">
        <v>77</v>
      </c>
      <c r="H3779" s="189">
        <v>0.1</v>
      </c>
      <c r="I3779" s="188">
        <v>1.05</v>
      </c>
      <c r="J3779" s="188">
        <v>0.1</v>
      </c>
    </row>
    <row r="3780" spans="1:10" x14ac:dyDescent="0.25">
      <c r="A3780" s="185" t="s">
        <v>1303</v>
      </c>
      <c r="B3780" s="187" t="s">
        <v>2666</v>
      </c>
      <c r="C3780" s="185" t="s">
        <v>1590</v>
      </c>
      <c r="D3780" s="185" t="s">
        <v>1116</v>
      </c>
      <c r="E3780" s="164" t="s">
        <v>1307</v>
      </c>
      <c r="F3780" s="164"/>
      <c r="G3780" s="186" t="s">
        <v>38</v>
      </c>
      <c r="H3780" s="189">
        <v>1</v>
      </c>
      <c r="I3780" s="188">
        <v>51.91</v>
      </c>
      <c r="J3780" s="188">
        <v>51.91</v>
      </c>
    </row>
    <row r="3781" spans="1:10" x14ac:dyDescent="0.25">
      <c r="A3781" s="196"/>
      <c r="B3781" s="196"/>
      <c r="C3781" s="196"/>
      <c r="D3781" s="196"/>
      <c r="E3781" s="196" t="s">
        <v>1309</v>
      </c>
      <c r="F3781" s="197">
        <v>20.25</v>
      </c>
      <c r="G3781" s="196" t="s">
        <v>1310</v>
      </c>
      <c r="H3781" s="197">
        <v>23.06</v>
      </c>
      <c r="I3781" s="196" t="s">
        <v>1311</v>
      </c>
      <c r="J3781" s="197">
        <v>43.31</v>
      </c>
    </row>
    <row r="3782" spans="1:10" x14ac:dyDescent="0.25">
      <c r="A3782" s="196"/>
      <c r="B3782" s="196"/>
      <c r="C3782" s="196"/>
      <c r="D3782" s="196"/>
      <c r="E3782" s="196" t="s">
        <v>1312</v>
      </c>
      <c r="F3782" s="197">
        <v>22.52</v>
      </c>
      <c r="G3782" s="196"/>
      <c r="H3782" s="165" t="s">
        <v>1313</v>
      </c>
      <c r="I3782" s="165"/>
      <c r="J3782" s="197">
        <v>132.38</v>
      </c>
    </row>
    <row r="3783" spans="1:10" ht="14.4" thickBot="1" x14ac:dyDescent="0.3">
      <c r="A3783" s="191"/>
      <c r="B3783" s="191"/>
      <c r="C3783" s="191"/>
      <c r="D3783" s="191"/>
      <c r="E3783" s="191"/>
      <c r="F3783" s="191"/>
      <c r="G3783" s="191" t="s">
        <v>1314</v>
      </c>
      <c r="H3783" s="193" t="s">
        <v>1351</v>
      </c>
      <c r="I3783" s="191" t="s">
        <v>1316</v>
      </c>
      <c r="J3783" s="192">
        <v>2647.6</v>
      </c>
    </row>
    <row r="3784" spans="1:10" ht="14.4" thickTop="1" x14ac:dyDescent="0.25">
      <c r="A3784" s="179"/>
      <c r="B3784" s="179"/>
      <c r="C3784" s="179"/>
      <c r="D3784" s="179"/>
      <c r="E3784" s="179"/>
      <c r="F3784" s="179"/>
      <c r="G3784" s="179"/>
      <c r="H3784" s="179"/>
      <c r="I3784" s="179"/>
      <c r="J3784" s="179"/>
    </row>
    <row r="3785" spans="1:10" x14ac:dyDescent="0.25">
      <c r="A3785" s="168" t="s">
        <v>1117</v>
      </c>
      <c r="B3785" s="170" t="s">
        <v>3</v>
      </c>
      <c r="C3785" s="168" t="s">
        <v>4</v>
      </c>
      <c r="D3785" s="168" t="s">
        <v>5</v>
      </c>
      <c r="E3785" s="161" t="s">
        <v>1291</v>
      </c>
      <c r="F3785" s="161"/>
      <c r="G3785" s="169" t="s">
        <v>6</v>
      </c>
      <c r="H3785" s="170" t="s">
        <v>7</v>
      </c>
      <c r="I3785" s="170" t="s">
        <v>8</v>
      </c>
      <c r="J3785" s="170" t="s">
        <v>10</v>
      </c>
    </row>
    <row r="3786" spans="1:10" ht="26.4" x14ac:dyDescent="0.25">
      <c r="A3786" s="174" t="s">
        <v>1292</v>
      </c>
      <c r="B3786" s="176" t="s">
        <v>1118</v>
      </c>
      <c r="C3786" s="174" t="s">
        <v>20</v>
      </c>
      <c r="D3786" s="174" t="s">
        <v>1119</v>
      </c>
      <c r="E3786" s="162" t="s">
        <v>1293</v>
      </c>
      <c r="F3786" s="162"/>
      <c r="G3786" s="175" t="s">
        <v>38</v>
      </c>
      <c r="H3786" s="178">
        <v>1</v>
      </c>
      <c r="I3786" s="177">
        <v>233.23</v>
      </c>
      <c r="J3786" s="177">
        <v>233.23</v>
      </c>
    </row>
    <row r="3787" spans="1:10" ht="26.4" x14ac:dyDescent="0.25">
      <c r="A3787" s="180" t="s">
        <v>1294</v>
      </c>
      <c r="B3787" s="182" t="s">
        <v>1299</v>
      </c>
      <c r="C3787" s="180" t="s">
        <v>36</v>
      </c>
      <c r="D3787" s="180" t="s">
        <v>1300</v>
      </c>
      <c r="E3787" s="163" t="s">
        <v>1297</v>
      </c>
      <c r="F3787" s="163"/>
      <c r="G3787" s="181" t="s">
        <v>1298</v>
      </c>
      <c r="H3787" s="184">
        <v>0.5</v>
      </c>
      <c r="I3787" s="183">
        <v>30.42</v>
      </c>
      <c r="J3787" s="183">
        <v>15.21</v>
      </c>
    </row>
    <row r="3788" spans="1:10" ht="26.4" x14ac:dyDescent="0.25">
      <c r="A3788" s="180" t="s">
        <v>1294</v>
      </c>
      <c r="B3788" s="182" t="s">
        <v>1301</v>
      </c>
      <c r="C3788" s="180" t="s">
        <v>36</v>
      </c>
      <c r="D3788" s="180" t="s">
        <v>1302</v>
      </c>
      <c r="E3788" s="163" t="s">
        <v>1297</v>
      </c>
      <c r="F3788" s="163"/>
      <c r="G3788" s="181" t="s">
        <v>1298</v>
      </c>
      <c r="H3788" s="184">
        <v>0.5</v>
      </c>
      <c r="I3788" s="183">
        <v>24.25</v>
      </c>
      <c r="J3788" s="183">
        <v>12.12</v>
      </c>
    </row>
    <row r="3789" spans="1:10" x14ac:dyDescent="0.25">
      <c r="A3789" s="185" t="s">
        <v>1303</v>
      </c>
      <c r="B3789" s="187" t="s">
        <v>2667</v>
      </c>
      <c r="C3789" s="185" t="s">
        <v>1642</v>
      </c>
      <c r="D3789" s="185" t="s">
        <v>2668</v>
      </c>
      <c r="E3789" s="164" t="s">
        <v>1307</v>
      </c>
      <c r="F3789" s="164"/>
      <c r="G3789" s="186" t="s">
        <v>771</v>
      </c>
      <c r="H3789" s="189">
        <v>1</v>
      </c>
      <c r="I3789" s="188">
        <v>205.9</v>
      </c>
      <c r="J3789" s="188">
        <v>205.9</v>
      </c>
    </row>
    <row r="3790" spans="1:10" x14ac:dyDescent="0.25">
      <c r="A3790" s="196"/>
      <c r="B3790" s="196"/>
      <c r="C3790" s="196"/>
      <c r="D3790" s="196"/>
      <c r="E3790" s="196" t="s">
        <v>1309</v>
      </c>
      <c r="F3790" s="197">
        <v>9.5</v>
      </c>
      <c r="G3790" s="196" t="s">
        <v>1310</v>
      </c>
      <c r="H3790" s="197">
        <v>10.83</v>
      </c>
      <c r="I3790" s="196" t="s">
        <v>1311</v>
      </c>
      <c r="J3790" s="197">
        <v>20.329999999999998</v>
      </c>
    </row>
    <row r="3791" spans="1:10" x14ac:dyDescent="0.25">
      <c r="A3791" s="196"/>
      <c r="B3791" s="196"/>
      <c r="C3791" s="196"/>
      <c r="D3791" s="196"/>
      <c r="E3791" s="196" t="s">
        <v>1312</v>
      </c>
      <c r="F3791" s="197">
        <v>47.81</v>
      </c>
      <c r="G3791" s="196"/>
      <c r="H3791" s="165" t="s">
        <v>1313</v>
      </c>
      <c r="I3791" s="165"/>
      <c r="J3791" s="197">
        <v>281.04000000000002</v>
      </c>
    </row>
    <row r="3792" spans="1:10" ht="14.4" thickBot="1" x14ac:dyDescent="0.3">
      <c r="A3792" s="191"/>
      <c r="B3792" s="191"/>
      <c r="C3792" s="191"/>
      <c r="D3792" s="191"/>
      <c r="E3792" s="191"/>
      <c r="F3792" s="191"/>
      <c r="G3792" s="191" t="s">
        <v>1314</v>
      </c>
      <c r="H3792" s="193" t="s">
        <v>2669</v>
      </c>
      <c r="I3792" s="191" t="s">
        <v>1316</v>
      </c>
      <c r="J3792" s="192">
        <v>14895.12</v>
      </c>
    </row>
    <row r="3793" spans="1:10" ht="14.4" thickTop="1" x14ac:dyDescent="0.25">
      <c r="A3793" s="179"/>
      <c r="B3793" s="179"/>
      <c r="C3793" s="179"/>
      <c r="D3793" s="179"/>
      <c r="E3793" s="179"/>
      <c r="F3793" s="179"/>
      <c r="G3793" s="179"/>
      <c r="H3793" s="179"/>
      <c r="I3793" s="179"/>
      <c r="J3793" s="179"/>
    </row>
    <row r="3794" spans="1:10" x14ac:dyDescent="0.25">
      <c r="A3794" s="168" t="s">
        <v>1120</v>
      </c>
      <c r="B3794" s="170" t="s">
        <v>3</v>
      </c>
      <c r="C3794" s="168" t="s">
        <v>4</v>
      </c>
      <c r="D3794" s="168" t="s">
        <v>5</v>
      </c>
      <c r="E3794" s="161" t="s">
        <v>1291</v>
      </c>
      <c r="F3794" s="161"/>
      <c r="G3794" s="169" t="s">
        <v>6</v>
      </c>
      <c r="H3794" s="170" t="s">
        <v>7</v>
      </c>
      <c r="I3794" s="170" t="s">
        <v>8</v>
      </c>
      <c r="J3794" s="170" t="s">
        <v>10</v>
      </c>
    </row>
    <row r="3795" spans="1:10" ht="39.6" x14ac:dyDescent="0.25">
      <c r="A3795" s="174" t="s">
        <v>1292</v>
      </c>
      <c r="B3795" s="176" t="s">
        <v>1109</v>
      </c>
      <c r="C3795" s="174" t="s">
        <v>36</v>
      </c>
      <c r="D3795" s="174" t="s">
        <v>1110</v>
      </c>
      <c r="E3795" s="162" t="s">
        <v>2656</v>
      </c>
      <c r="F3795" s="162"/>
      <c r="G3795" s="175" t="s">
        <v>38</v>
      </c>
      <c r="H3795" s="178">
        <v>1</v>
      </c>
      <c r="I3795" s="177">
        <v>96.98</v>
      </c>
      <c r="J3795" s="177">
        <v>96.98</v>
      </c>
    </row>
    <row r="3796" spans="1:10" ht="26.4" x14ac:dyDescent="0.25">
      <c r="A3796" s="180" t="s">
        <v>1294</v>
      </c>
      <c r="B3796" s="182" t="s">
        <v>1299</v>
      </c>
      <c r="C3796" s="180" t="s">
        <v>36</v>
      </c>
      <c r="D3796" s="180" t="s">
        <v>1300</v>
      </c>
      <c r="E3796" s="163" t="s">
        <v>1297</v>
      </c>
      <c r="F3796" s="163"/>
      <c r="G3796" s="181" t="s">
        <v>1298</v>
      </c>
      <c r="H3796" s="184">
        <v>0.5766</v>
      </c>
      <c r="I3796" s="183">
        <v>30.42</v>
      </c>
      <c r="J3796" s="183">
        <v>17.54</v>
      </c>
    </row>
    <row r="3797" spans="1:10" ht="26.4" x14ac:dyDescent="0.25">
      <c r="A3797" s="180" t="s">
        <v>1294</v>
      </c>
      <c r="B3797" s="182" t="s">
        <v>1295</v>
      </c>
      <c r="C3797" s="180" t="s">
        <v>36</v>
      </c>
      <c r="D3797" s="180" t="s">
        <v>1296</v>
      </c>
      <c r="E3797" s="163" t="s">
        <v>1297</v>
      </c>
      <c r="F3797" s="163"/>
      <c r="G3797" s="181" t="s">
        <v>1298</v>
      </c>
      <c r="H3797" s="184">
        <v>0.1801875</v>
      </c>
      <c r="I3797" s="183">
        <v>25.7</v>
      </c>
      <c r="J3797" s="183">
        <v>4.63</v>
      </c>
    </row>
    <row r="3798" spans="1:10" ht="39.6" x14ac:dyDescent="0.25">
      <c r="A3798" s="185" t="s">
        <v>1303</v>
      </c>
      <c r="B3798" s="187" t="s">
        <v>2657</v>
      </c>
      <c r="C3798" s="185" t="s">
        <v>36</v>
      </c>
      <c r="D3798" s="185" t="s">
        <v>2658</v>
      </c>
      <c r="E3798" s="164" t="s">
        <v>1307</v>
      </c>
      <c r="F3798" s="164"/>
      <c r="G3798" s="186" t="s">
        <v>38</v>
      </c>
      <c r="H3798" s="189">
        <v>1</v>
      </c>
      <c r="I3798" s="188">
        <v>68.819999999999993</v>
      </c>
      <c r="J3798" s="188">
        <v>68.819999999999993</v>
      </c>
    </row>
    <row r="3799" spans="1:10" x14ac:dyDescent="0.25">
      <c r="A3799" s="185" t="s">
        <v>1303</v>
      </c>
      <c r="B3799" s="187" t="s">
        <v>2659</v>
      </c>
      <c r="C3799" s="185" t="s">
        <v>36</v>
      </c>
      <c r="D3799" s="185" t="s">
        <v>2660</v>
      </c>
      <c r="E3799" s="164" t="s">
        <v>1307</v>
      </c>
      <c r="F3799" s="164"/>
      <c r="G3799" s="186" t="s">
        <v>38</v>
      </c>
      <c r="H3799" s="189">
        <v>1</v>
      </c>
      <c r="I3799" s="188">
        <v>5.99</v>
      </c>
      <c r="J3799" s="188">
        <v>5.99</v>
      </c>
    </row>
    <row r="3800" spans="1:10" x14ac:dyDescent="0.25">
      <c r="A3800" s="196"/>
      <c r="B3800" s="196"/>
      <c r="C3800" s="196"/>
      <c r="D3800" s="196"/>
      <c r="E3800" s="196" t="s">
        <v>1309</v>
      </c>
      <c r="F3800" s="197">
        <v>7.87</v>
      </c>
      <c r="G3800" s="196" t="s">
        <v>1310</v>
      </c>
      <c r="H3800" s="197">
        <v>8.9600000000000009</v>
      </c>
      <c r="I3800" s="196" t="s">
        <v>1311</v>
      </c>
      <c r="J3800" s="197">
        <v>16.829999999999998</v>
      </c>
    </row>
    <row r="3801" spans="1:10" x14ac:dyDescent="0.25">
      <c r="A3801" s="196"/>
      <c r="B3801" s="196"/>
      <c r="C3801" s="196"/>
      <c r="D3801" s="196"/>
      <c r="E3801" s="196" t="s">
        <v>1312</v>
      </c>
      <c r="F3801" s="197">
        <v>19.88</v>
      </c>
      <c r="G3801" s="196"/>
      <c r="H3801" s="165" t="s">
        <v>1313</v>
      </c>
      <c r="I3801" s="165"/>
      <c r="J3801" s="197">
        <v>116.86</v>
      </c>
    </row>
    <row r="3802" spans="1:10" ht="14.4" thickBot="1" x14ac:dyDescent="0.3">
      <c r="A3802" s="191"/>
      <c r="B3802" s="191"/>
      <c r="C3802" s="191"/>
      <c r="D3802" s="191"/>
      <c r="E3802" s="191"/>
      <c r="F3802" s="191"/>
      <c r="G3802" s="191" t="s">
        <v>1314</v>
      </c>
      <c r="H3802" s="193" t="s">
        <v>2670</v>
      </c>
      <c r="I3802" s="191" t="s">
        <v>1316</v>
      </c>
      <c r="J3802" s="192">
        <v>2804.64</v>
      </c>
    </row>
    <row r="3803" spans="1:10" ht="14.4" thickTop="1" x14ac:dyDescent="0.25">
      <c r="A3803" s="179"/>
      <c r="B3803" s="179"/>
      <c r="C3803" s="179"/>
      <c r="D3803" s="179"/>
      <c r="E3803" s="179"/>
      <c r="F3803" s="179"/>
      <c r="G3803" s="179"/>
      <c r="H3803" s="179"/>
      <c r="I3803" s="179"/>
      <c r="J3803" s="179"/>
    </row>
    <row r="3804" spans="1:10" x14ac:dyDescent="0.25">
      <c r="A3804" s="168" t="s">
        <v>1121</v>
      </c>
      <c r="B3804" s="170" t="s">
        <v>3</v>
      </c>
      <c r="C3804" s="168" t="s">
        <v>4</v>
      </c>
      <c r="D3804" s="168" t="s">
        <v>5</v>
      </c>
      <c r="E3804" s="161" t="s">
        <v>1291</v>
      </c>
      <c r="F3804" s="161"/>
      <c r="G3804" s="169" t="s">
        <v>6</v>
      </c>
      <c r="H3804" s="170" t="s">
        <v>7</v>
      </c>
      <c r="I3804" s="170" t="s">
        <v>8</v>
      </c>
      <c r="J3804" s="170" t="s">
        <v>10</v>
      </c>
    </row>
    <row r="3805" spans="1:10" ht="26.4" x14ac:dyDescent="0.25">
      <c r="A3805" s="174" t="s">
        <v>1292</v>
      </c>
      <c r="B3805" s="176" t="s">
        <v>1122</v>
      </c>
      <c r="C3805" s="174" t="s">
        <v>20</v>
      </c>
      <c r="D3805" s="174" t="s">
        <v>1123</v>
      </c>
      <c r="E3805" s="162" t="s">
        <v>1293</v>
      </c>
      <c r="F3805" s="162"/>
      <c r="G3805" s="175" t="s">
        <v>38</v>
      </c>
      <c r="H3805" s="178">
        <v>1</v>
      </c>
      <c r="I3805" s="177">
        <v>102.97</v>
      </c>
      <c r="J3805" s="177">
        <v>102.97</v>
      </c>
    </row>
    <row r="3806" spans="1:10" ht="26.4" x14ac:dyDescent="0.25">
      <c r="A3806" s="180" t="s">
        <v>1294</v>
      </c>
      <c r="B3806" s="182" t="s">
        <v>1295</v>
      </c>
      <c r="C3806" s="180" t="s">
        <v>36</v>
      </c>
      <c r="D3806" s="180" t="s">
        <v>1296</v>
      </c>
      <c r="E3806" s="163" t="s">
        <v>1297</v>
      </c>
      <c r="F3806" s="163"/>
      <c r="G3806" s="181" t="s">
        <v>1298</v>
      </c>
      <c r="H3806" s="184">
        <v>1</v>
      </c>
      <c r="I3806" s="183">
        <v>25.7</v>
      </c>
      <c r="J3806" s="183">
        <v>25.7</v>
      </c>
    </row>
    <row r="3807" spans="1:10" ht="26.4" x14ac:dyDescent="0.25">
      <c r="A3807" s="180" t="s">
        <v>1294</v>
      </c>
      <c r="B3807" s="182" t="s">
        <v>1299</v>
      </c>
      <c r="C3807" s="180" t="s">
        <v>36</v>
      </c>
      <c r="D3807" s="180" t="s">
        <v>1300</v>
      </c>
      <c r="E3807" s="163" t="s">
        <v>1297</v>
      </c>
      <c r="F3807" s="163"/>
      <c r="G3807" s="181" t="s">
        <v>1298</v>
      </c>
      <c r="H3807" s="184">
        <v>0.5</v>
      </c>
      <c r="I3807" s="183">
        <v>30.42</v>
      </c>
      <c r="J3807" s="183">
        <v>15.21</v>
      </c>
    </row>
    <row r="3808" spans="1:10" ht="39.6" x14ac:dyDescent="0.25">
      <c r="A3808" s="185" t="s">
        <v>1303</v>
      </c>
      <c r="B3808" s="187" t="s">
        <v>2671</v>
      </c>
      <c r="C3808" s="185" t="s">
        <v>1305</v>
      </c>
      <c r="D3808" s="185" t="s">
        <v>2672</v>
      </c>
      <c r="E3808" s="164" t="s">
        <v>1307</v>
      </c>
      <c r="F3808" s="164"/>
      <c r="G3808" s="186" t="s">
        <v>38</v>
      </c>
      <c r="H3808" s="189">
        <v>0.01</v>
      </c>
      <c r="I3808" s="188">
        <v>31.96</v>
      </c>
      <c r="J3808" s="188">
        <v>0.31</v>
      </c>
    </row>
    <row r="3809" spans="1:10" ht="39.6" x14ac:dyDescent="0.25">
      <c r="A3809" s="185" t="s">
        <v>1303</v>
      </c>
      <c r="B3809" s="187" t="s">
        <v>2673</v>
      </c>
      <c r="C3809" s="185" t="s">
        <v>1305</v>
      </c>
      <c r="D3809" s="185" t="s">
        <v>2674</v>
      </c>
      <c r="E3809" s="164" t="s">
        <v>1307</v>
      </c>
      <c r="F3809" s="164"/>
      <c r="G3809" s="186" t="s">
        <v>38</v>
      </c>
      <c r="H3809" s="189">
        <v>1</v>
      </c>
      <c r="I3809" s="188">
        <v>61.75</v>
      </c>
      <c r="J3809" s="188">
        <v>61.75</v>
      </c>
    </row>
    <row r="3810" spans="1:10" x14ac:dyDescent="0.25">
      <c r="A3810" s="196"/>
      <c r="B3810" s="196"/>
      <c r="C3810" s="196"/>
      <c r="D3810" s="196"/>
      <c r="E3810" s="196" t="s">
        <v>1309</v>
      </c>
      <c r="F3810" s="197">
        <v>14.18</v>
      </c>
      <c r="G3810" s="196" t="s">
        <v>1310</v>
      </c>
      <c r="H3810" s="197">
        <v>16.149999999999999</v>
      </c>
      <c r="I3810" s="196" t="s">
        <v>1311</v>
      </c>
      <c r="J3810" s="197">
        <v>30.33</v>
      </c>
    </row>
    <row r="3811" spans="1:10" x14ac:dyDescent="0.25">
      <c r="A3811" s="196"/>
      <c r="B3811" s="196"/>
      <c r="C3811" s="196"/>
      <c r="D3811" s="196"/>
      <c r="E3811" s="196" t="s">
        <v>1312</v>
      </c>
      <c r="F3811" s="197">
        <v>21.1</v>
      </c>
      <c r="G3811" s="196"/>
      <c r="H3811" s="165" t="s">
        <v>1313</v>
      </c>
      <c r="I3811" s="165"/>
      <c r="J3811" s="197">
        <v>124.07</v>
      </c>
    </row>
    <row r="3812" spans="1:10" ht="14.4" thickBot="1" x14ac:dyDescent="0.3">
      <c r="A3812" s="191"/>
      <c r="B3812" s="191"/>
      <c r="C3812" s="191"/>
      <c r="D3812" s="191"/>
      <c r="E3812" s="191"/>
      <c r="F3812" s="191"/>
      <c r="G3812" s="191" t="s">
        <v>1314</v>
      </c>
      <c r="H3812" s="193" t="s">
        <v>2035</v>
      </c>
      <c r="I3812" s="191" t="s">
        <v>1316</v>
      </c>
      <c r="J3812" s="192">
        <v>992.56</v>
      </c>
    </row>
    <row r="3813" spans="1:10" ht="14.4" thickTop="1" x14ac:dyDescent="0.25">
      <c r="A3813" s="179"/>
      <c r="B3813" s="179"/>
      <c r="C3813" s="179"/>
      <c r="D3813" s="179"/>
      <c r="E3813" s="179"/>
      <c r="F3813" s="179"/>
      <c r="G3813" s="179"/>
      <c r="H3813" s="179"/>
      <c r="I3813" s="179"/>
      <c r="J3813" s="179"/>
    </row>
    <row r="3814" spans="1:10" x14ac:dyDescent="0.25">
      <c r="A3814" s="171" t="s">
        <v>1124</v>
      </c>
      <c r="B3814" s="171"/>
      <c r="C3814" s="171"/>
      <c r="D3814" s="171" t="s">
        <v>1125</v>
      </c>
      <c r="E3814" s="171"/>
      <c r="F3814" s="160"/>
      <c r="G3814" s="160"/>
      <c r="H3814" s="172"/>
      <c r="I3814" s="171"/>
      <c r="J3814" s="173">
        <v>48971.94</v>
      </c>
    </row>
    <row r="3815" spans="1:10" x14ac:dyDescent="0.25">
      <c r="A3815" s="168" t="s">
        <v>1126</v>
      </c>
      <c r="B3815" s="170" t="s">
        <v>3</v>
      </c>
      <c r="C3815" s="168" t="s">
        <v>4</v>
      </c>
      <c r="D3815" s="168" t="s">
        <v>5</v>
      </c>
      <c r="E3815" s="161" t="s">
        <v>1291</v>
      </c>
      <c r="F3815" s="161"/>
      <c r="G3815" s="169" t="s">
        <v>6</v>
      </c>
      <c r="H3815" s="170" t="s">
        <v>7</v>
      </c>
      <c r="I3815" s="170" t="s">
        <v>8</v>
      </c>
      <c r="J3815" s="170" t="s">
        <v>10</v>
      </c>
    </row>
    <row r="3816" spans="1:10" ht="26.4" x14ac:dyDescent="0.25">
      <c r="A3816" s="174" t="s">
        <v>1292</v>
      </c>
      <c r="B3816" s="176" t="s">
        <v>1127</v>
      </c>
      <c r="C3816" s="174" t="s">
        <v>20</v>
      </c>
      <c r="D3816" s="174" t="s">
        <v>1128</v>
      </c>
      <c r="E3816" s="162" t="s">
        <v>1293</v>
      </c>
      <c r="F3816" s="162"/>
      <c r="G3816" s="175" t="s">
        <v>38</v>
      </c>
      <c r="H3816" s="178">
        <v>1</v>
      </c>
      <c r="I3816" s="177">
        <v>383.63</v>
      </c>
      <c r="J3816" s="177">
        <v>383.63</v>
      </c>
    </row>
    <row r="3817" spans="1:10" ht="26.4" x14ac:dyDescent="0.25">
      <c r="A3817" s="180" t="s">
        <v>1294</v>
      </c>
      <c r="B3817" s="182" t="s">
        <v>1299</v>
      </c>
      <c r="C3817" s="180" t="s">
        <v>36</v>
      </c>
      <c r="D3817" s="180" t="s">
        <v>1300</v>
      </c>
      <c r="E3817" s="163" t="s">
        <v>1297</v>
      </c>
      <c r="F3817" s="163"/>
      <c r="G3817" s="181" t="s">
        <v>1298</v>
      </c>
      <c r="H3817" s="184">
        <v>1.5</v>
      </c>
      <c r="I3817" s="183">
        <v>30.42</v>
      </c>
      <c r="J3817" s="183">
        <v>45.63</v>
      </c>
    </row>
    <row r="3818" spans="1:10" ht="26.4" x14ac:dyDescent="0.25">
      <c r="A3818" s="185" t="s">
        <v>1303</v>
      </c>
      <c r="B3818" s="187" t="s">
        <v>2675</v>
      </c>
      <c r="C3818" s="185" t="s">
        <v>1642</v>
      </c>
      <c r="D3818" s="185" t="s">
        <v>2676</v>
      </c>
      <c r="E3818" s="164" t="s">
        <v>1307</v>
      </c>
      <c r="F3818" s="164"/>
      <c r="G3818" s="186" t="s">
        <v>771</v>
      </c>
      <c r="H3818" s="189">
        <v>1</v>
      </c>
      <c r="I3818" s="188">
        <v>338</v>
      </c>
      <c r="J3818" s="188">
        <v>338</v>
      </c>
    </row>
    <row r="3819" spans="1:10" x14ac:dyDescent="0.25">
      <c r="A3819" s="196"/>
      <c r="B3819" s="196"/>
      <c r="C3819" s="196"/>
      <c r="D3819" s="196"/>
      <c r="E3819" s="196" t="s">
        <v>1309</v>
      </c>
      <c r="F3819" s="197">
        <v>16.39</v>
      </c>
      <c r="G3819" s="196" t="s">
        <v>1310</v>
      </c>
      <c r="H3819" s="197">
        <v>18.66</v>
      </c>
      <c r="I3819" s="196" t="s">
        <v>1311</v>
      </c>
      <c r="J3819" s="197">
        <v>35.049999999999997</v>
      </c>
    </row>
    <row r="3820" spans="1:10" x14ac:dyDescent="0.25">
      <c r="A3820" s="196"/>
      <c r="B3820" s="196"/>
      <c r="C3820" s="196"/>
      <c r="D3820" s="196"/>
      <c r="E3820" s="196" t="s">
        <v>1312</v>
      </c>
      <c r="F3820" s="197">
        <v>78.64</v>
      </c>
      <c r="G3820" s="196"/>
      <c r="H3820" s="165" t="s">
        <v>1313</v>
      </c>
      <c r="I3820" s="165"/>
      <c r="J3820" s="197">
        <v>462.27</v>
      </c>
    </row>
    <row r="3821" spans="1:10" ht="14.4" thickBot="1" x14ac:dyDescent="0.3">
      <c r="A3821" s="191"/>
      <c r="B3821" s="191"/>
      <c r="C3821" s="191"/>
      <c r="D3821" s="191"/>
      <c r="E3821" s="191"/>
      <c r="F3821" s="191"/>
      <c r="G3821" s="191" t="s">
        <v>1314</v>
      </c>
      <c r="H3821" s="193" t="s">
        <v>1375</v>
      </c>
      <c r="I3821" s="191" t="s">
        <v>1316</v>
      </c>
      <c r="J3821" s="192">
        <v>462.27</v>
      </c>
    </row>
    <row r="3822" spans="1:10" ht="14.4" thickTop="1" x14ac:dyDescent="0.25">
      <c r="A3822" s="179"/>
      <c r="B3822" s="179"/>
      <c r="C3822" s="179"/>
      <c r="D3822" s="179"/>
      <c r="E3822" s="179"/>
      <c r="F3822" s="179"/>
      <c r="G3822" s="179"/>
      <c r="H3822" s="179"/>
      <c r="I3822" s="179"/>
      <c r="J3822" s="179"/>
    </row>
    <row r="3823" spans="1:10" x14ac:dyDescent="0.25">
      <c r="A3823" s="168" t="s">
        <v>1129</v>
      </c>
      <c r="B3823" s="170" t="s">
        <v>3</v>
      </c>
      <c r="C3823" s="168" t="s">
        <v>4</v>
      </c>
      <c r="D3823" s="168" t="s">
        <v>5</v>
      </c>
      <c r="E3823" s="161" t="s">
        <v>1291</v>
      </c>
      <c r="F3823" s="161"/>
      <c r="G3823" s="169" t="s">
        <v>6</v>
      </c>
      <c r="H3823" s="170" t="s">
        <v>7</v>
      </c>
      <c r="I3823" s="170" t="s">
        <v>8</v>
      </c>
      <c r="J3823" s="170" t="s">
        <v>10</v>
      </c>
    </row>
    <row r="3824" spans="1:10" ht="39.6" x14ac:dyDescent="0.25">
      <c r="A3824" s="174" t="s">
        <v>1292</v>
      </c>
      <c r="B3824" s="176" t="s">
        <v>1130</v>
      </c>
      <c r="C3824" s="174" t="s">
        <v>36</v>
      </c>
      <c r="D3824" s="174" t="s">
        <v>1131</v>
      </c>
      <c r="E3824" s="162" t="s">
        <v>2218</v>
      </c>
      <c r="F3824" s="162"/>
      <c r="G3824" s="175" t="s">
        <v>38</v>
      </c>
      <c r="H3824" s="178">
        <v>1</v>
      </c>
      <c r="I3824" s="177">
        <v>1104.1099999999999</v>
      </c>
      <c r="J3824" s="177">
        <v>1104.1099999999999</v>
      </c>
    </row>
    <row r="3825" spans="1:10" ht="26.4" x14ac:dyDescent="0.25">
      <c r="A3825" s="180" t="s">
        <v>1294</v>
      </c>
      <c r="B3825" s="182" t="s">
        <v>1510</v>
      </c>
      <c r="C3825" s="180" t="s">
        <v>36</v>
      </c>
      <c r="D3825" s="180" t="s">
        <v>1511</v>
      </c>
      <c r="E3825" s="163" t="s">
        <v>1297</v>
      </c>
      <c r="F3825" s="163"/>
      <c r="G3825" s="181" t="s">
        <v>1298</v>
      </c>
      <c r="H3825" s="184">
        <v>5.9622999999999999</v>
      </c>
      <c r="I3825" s="183">
        <v>29.98</v>
      </c>
      <c r="J3825" s="183">
        <v>178.74</v>
      </c>
    </row>
    <row r="3826" spans="1:10" ht="39.6" x14ac:dyDescent="0.25">
      <c r="A3826" s="180" t="s">
        <v>1294</v>
      </c>
      <c r="B3826" s="182" t="s">
        <v>2227</v>
      </c>
      <c r="C3826" s="180" t="s">
        <v>36</v>
      </c>
      <c r="D3826" s="180" t="s">
        <v>2228</v>
      </c>
      <c r="E3826" s="163" t="s">
        <v>1384</v>
      </c>
      <c r="F3826" s="163"/>
      <c r="G3826" s="181" t="s">
        <v>51</v>
      </c>
      <c r="H3826" s="184">
        <v>2.8799999999999999E-2</v>
      </c>
      <c r="I3826" s="183">
        <v>559.61</v>
      </c>
      <c r="J3826" s="183">
        <v>16.11</v>
      </c>
    </row>
    <row r="3827" spans="1:10" ht="26.4" x14ac:dyDescent="0.25">
      <c r="A3827" s="180" t="s">
        <v>1294</v>
      </c>
      <c r="B3827" s="182" t="s">
        <v>1674</v>
      </c>
      <c r="C3827" s="180" t="s">
        <v>36</v>
      </c>
      <c r="D3827" s="180" t="s">
        <v>1675</v>
      </c>
      <c r="E3827" s="163" t="s">
        <v>1676</v>
      </c>
      <c r="F3827" s="163"/>
      <c r="G3827" s="181" t="s">
        <v>51</v>
      </c>
      <c r="H3827" s="184">
        <v>5.2299999999999999E-2</v>
      </c>
      <c r="I3827" s="183">
        <v>1132.74</v>
      </c>
      <c r="J3827" s="183">
        <v>59.24</v>
      </c>
    </row>
    <row r="3828" spans="1:10" ht="26.4" x14ac:dyDescent="0.25">
      <c r="A3828" s="180" t="s">
        <v>1294</v>
      </c>
      <c r="B3828" s="182" t="s">
        <v>2229</v>
      </c>
      <c r="C3828" s="180" t="s">
        <v>36</v>
      </c>
      <c r="D3828" s="180" t="s">
        <v>2230</v>
      </c>
      <c r="E3828" s="163" t="s">
        <v>1384</v>
      </c>
      <c r="F3828" s="163"/>
      <c r="G3828" s="181" t="s">
        <v>51</v>
      </c>
      <c r="H3828" s="184">
        <v>0.1363</v>
      </c>
      <c r="I3828" s="183">
        <v>656.96</v>
      </c>
      <c r="J3828" s="183">
        <v>89.54</v>
      </c>
    </row>
    <row r="3829" spans="1:10" ht="39.6" x14ac:dyDescent="0.25">
      <c r="A3829" s="180" t="s">
        <v>1294</v>
      </c>
      <c r="B3829" s="182" t="s">
        <v>2222</v>
      </c>
      <c r="C3829" s="180" t="s">
        <v>36</v>
      </c>
      <c r="D3829" s="180" t="s">
        <v>2223</v>
      </c>
      <c r="E3829" s="163" t="s">
        <v>1450</v>
      </c>
      <c r="F3829" s="163"/>
      <c r="G3829" s="181" t="s">
        <v>51</v>
      </c>
      <c r="H3829" s="184">
        <v>0.114</v>
      </c>
      <c r="I3829" s="183">
        <v>540.76</v>
      </c>
      <c r="J3829" s="183">
        <v>61.64</v>
      </c>
    </row>
    <row r="3830" spans="1:10" ht="26.4" x14ac:dyDescent="0.25">
      <c r="A3830" s="180" t="s">
        <v>1294</v>
      </c>
      <c r="B3830" s="182" t="s">
        <v>1301</v>
      </c>
      <c r="C3830" s="180" t="s">
        <v>36</v>
      </c>
      <c r="D3830" s="180" t="s">
        <v>1302</v>
      </c>
      <c r="E3830" s="163" t="s">
        <v>1297</v>
      </c>
      <c r="F3830" s="163"/>
      <c r="G3830" s="181" t="s">
        <v>1298</v>
      </c>
      <c r="H3830" s="184">
        <v>4.6847000000000003</v>
      </c>
      <c r="I3830" s="183">
        <v>24.25</v>
      </c>
      <c r="J3830" s="183">
        <v>113.6</v>
      </c>
    </row>
    <row r="3831" spans="1:10" ht="26.4" x14ac:dyDescent="0.25">
      <c r="A3831" s="180" t="s">
        <v>1294</v>
      </c>
      <c r="B3831" s="182" t="s">
        <v>2347</v>
      </c>
      <c r="C3831" s="180" t="s">
        <v>36</v>
      </c>
      <c r="D3831" s="180" t="s">
        <v>2348</v>
      </c>
      <c r="E3831" s="163" t="s">
        <v>1676</v>
      </c>
      <c r="F3831" s="163"/>
      <c r="G3831" s="181" t="s">
        <v>93</v>
      </c>
      <c r="H3831" s="184">
        <v>2.0977999999999999</v>
      </c>
      <c r="I3831" s="183">
        <v>9.67</v>
      </c>
      <c r="J3831" s="183">
        <v>20.28</v>
      </c>
    </row>
    <row r="3832" spans="1:10" ht="39.6" x14ac:dyDescent="0.25">
      <c r="A3832" s="180" t="s">
        <v>1294</v>
      </c>
      <c r="B3832" s="182" t="s">
        <v>2219</v>
      </c>
      <c r="C3832" s="180" t="s">
        <v>36</v>
      </c>
      <c r="D3832" s="180" t="s">
        <v>2220</v>
      </c>
      <c r="E3832" s="163" t="s">
        <v>2221</v>
      </c>
      <c r="F3832" s="163"/>
      <c r="G3832" s="181" t="s">
        <v>26</v>
      </c>
      <c r="H3832" s="184">
        <v>0.78</v>
      </c>
      <c r="I3832" s="183">
        <v>8.19</v>
      </c>
      <c r="J3832" s="183">
        <v>6.38</v>
      </c>
    </row>
    <row r="3833" spans="1:10" ht="26.4" x14ac:dyDescent="0.25">
      <c r="A3833" s="185" t="s">
        <v>1303</v>
      </c>
      <c r="B3833" s="187" t="s">
        <v>1522</v>
      </c>
      <c r="C3833" s="185" t="s">
        <v>36</v>
      </c>
      <c r="D3833" s="185" t="s">
        <v>1523</v>
      </c>
      <c r="E3833" s="164" t="s">
        <v>1307</v>
      </c>
      <c r="F3833" s="164"/>
      <c r="G3833" s="186" t="s">
        <v>1496</v>
      </c>
      <c r="H3833" s="189">
        <v>7.1000000000000004E-3</v>
      </c>
      <c r="I3833" s="188">
        <v>7.59</v>
      </c>
      <c r="J3833" s="188">
        <v>0.05</v>
      </c>
    </row>
    <row r="3834" spans="1:10" ht="26.4" x14ac:dyDescent="0.25">
      <c r="A3834" s="185" t="s">
        <v>1303</v>
      </c>
      <c r="B3834" s="187" t="s">
        <v>2677</v>
      </c>
      <c r="C3834" s="185" t="s">
        <v>36</v>
      </c>
      <c r="D3834" s="185" t="s">
        <v>2678</v>
      </c>
      <c r="E3834" s="164" t="s">
        <v>1307</v>
      </c>
      <c r="F3834" s="164"/>
      <c r="G3834" s="186" t="s">
        <v>38</v>
      </c>
      <c r="H3834" s="189">
        <v>1</v>
      </c>
      <c r="I3834" s="188">
        <v>341.93</v>
      </c>
      <c r="J3834" s="188">
        <v>341.93</v>
      </c>
    </row>
    <row r="3835" spans="1:10" ht="39.6" x14ac:dyDescent="0.25">
      <c r="A3835" s="185" t="s">
        <v>1303</v>
      </c>
      <c r="B3835" s="187" t="s">
        <v>1612</v>
      </c>
      <c r="C3835" s="185" t="s">
        <v>36</v>
      </c>
      <c r="D3835" s="185" t="s">
        <v>1613</v>
      </c>
      <c r="E3835" s="164" t="s">
        <v>1307</v>
      </c>
      <c r="F3835" s="164"/>
      <c r="G3835" s="186" t="s">
        <v>77</v>
      </c>
      <c r="H3835" s="189">
        <v>0.5796</v>
      </c>
      <c r="I3835" s="188">
        <v>21.41</v>
      </c>
      <c r="J3835" s="188">
        <v>12.4</v>
      </c>
    </row>
    <row r="3836" spans="1:10" ht="26.4" x14ac:dyDescent="0.25">
      <c r="A3836" s="185" t="s">
        <v>1303</v>
      </c>
      <c r="B3836" s="187" t="s">
        <v>1526</v>
      </c>
      <c r="C3836" s="185" t="s">
        <v>36</v>
      </c>
      <c r="D3836" s="185" t="s">
        <v>1527</v>
      </c>
      <c r="E3836" s="164" t="s">
        <v>1307</v>
      </c>
      <c r="F3836" s="164"/>
      <c r="G3836" s="186" t="s">
        <v>77</v>
      </c>
      <c r="H3836" s="189">
        <v>0.18479999999999999</v>
      </c>
      <c r="I3836" s="188">
        <v>3.83</v>
      </c>
      <c r="J3836" s="188">
        <v>0.7</v>
      </c>
    </row>
    <row r="3837" spans="1:10" x14ac:dyDescent="0.25">
      <c r="A3837" s="185" t="s">
        <v>1303</v>
      </c>
      <c r="B3837" s="187" t="s">
        <v>1677</v>
      </c>
      <c r="C3837" s="185" t="s">
        <v>36</v>
      </c>
      <c r="D3837" s="185" t="s">
        <v>1678</v>
      </c>
      <c r="E3837" s="164" t="s">
        <v>1307</v>
      </c>
      <c r="F3837" s="164"/>
      <c r="G3837" s="186" t="s">
        <v>38</v>
      </c>
      <c r="H3837" s="189">
        <v>17.850000000000001</v>
      </c>
      <c r="I3837" s="188">
        <v>3.45</v>
      </c>
      <c r="J3837" s="188">
        <v>61.58</v>
      </c>
    </row>
    <row r="3838" spans="1:10" x14ac:dyDescent="0.25">
      <c r="A3838" s="185" t="s">
        <v>1303</v>
      </c>
      <c r="B3838" s="187" t="s">
        <v>1428</v>
      </c>
      <c r="C3838" s="185" t="s">
        <v>36</v>
      </c>
      <c r="D3838" s="185" t="s">
        <v>1429</v>
      </c>
      <c r="E3838" s="164" t="s">
        <v>1307</v>
      </c>
      <c r="F3838" s="164"/>
      <c r="G3838" s="186" t="s">
        <v>93</v>
      </c>
      <c r="H3838" s="189">
        <v>1.6400000000000001E-2</v>
      </c>
      <c r="I3838" s="188">
        <v>16.55</v>
      </c>
      <c r="J3838" s="188">
        <v>0.27</v>
      </c>
    </row>
    <row r="3839" spans="1:10" ht="26.4" x14ac:dyDescent="0.25">
      <c r="A3839" s="185" t="s">
        <v>1303</v>
      </c>
      <c r="B3839" s="187" t="s">
        <v>1337</v>
      </c>
      <c r="C3839" s="185" t="s">
        <v>36</v>
      </c>
      <c r="D3839" s="185" t="s">
        <v>1338</v>
      </c>
      <c r="E3839" s="164" t="s">
        <v>1307</v>
      </c>
      <c r="F3839" s="164"/>
      <c r="G3839" s="186" t="s">
        <v>77</v>
      </c>
      <c r="H3839" s="189">
        <v>0.15540000000000001</v>
      </c>
      <c r="I3839" s="188">
        <v>10.96</v>
      </c>
      <c r="J3839" s="188">
        <v>1.7</v>
      </c>
    </row>
    <row r="3840" spans="1:10" ht="26.4" x14ac:dyDescent="0.25">
      <c r="A3840" s="185" t="s">
        <v>1303</v>
      </c>
      <c r="B3840" s="187" t="s">
        <v>2357</v>
      </c>
      <c r="C3840" s="185" t="s">
        <v>36</v>
      </c>
      <c r="D3840" s="185" t="s">
        <v>2358</v>
      </c>
      <c r="E3840" s="164" t="s">
        <v>1307</v>
      </c>
      <c r="F3840" s="164"/>
      <c r="G3840" s="186" t="s">
        <v>38</v>
      </c>
      <c r="H3840" s="189">
        <v>25.125699999999998</v>
      </c>
      <c r="I3840" s="188">
        <v>5.57</v>
      </c>
      <c r="J3840" s="188">
        <v>139.94999999999999</v>
      </c>
    </row>
    <row r="3841" spans="1:10" x14ac:dyDescent="0.25">
      <c r="A3841" s="196"/>
      <c r="B3841" s="196"/>
      <c r="C3841" s="196"/>
      <c r="D3841" s="196"/>
      <c r="E3841" s="196" t="s">
        <v>1309</v>
      </c>
      <c r="F3841" s="197">
        <v>121.98</v>
      </c>
      <c r="G3841" s="196" t="s">
        <v>1310</v>
      </c>
      <c r="H3841" s="197">
        <v>138.87</v>
      </c>
      <c r="I3841" s="196" t="s">
        <v>1311</v>
      </c>
      <c r="J3841" s="197">
        <v>260.85000000000002</v>
      </c>
    </row>
    <row r="3842" spans="1:10" x14ac:dyDescent="0.25">
      <c r="A3842" s="196"/>
      <c r="B3842" s="196"/>
      <c r="C3842" s="196"/>
      <c r="D3842" s="196"/>
      <c r="E3842" s="196" t="s">
        <v>1312</v>
      </c>
      <c r="F3842" s="197">
        <v>226.34</v>
      </c>
      <c r="G3842" s="196"/>
      <c r="H3842" s="165" t="s">
        <v>1313</v>
      </c>
      <c r="I3842" s="165"/>
      <c r="J3842" s="197">
        <v>1330.45</v>
      </c>
    </row>
    <row r="3843" spans="1:10" ht="14.4" thickBot="1" x14ac:dyDescent="0.3">
      <c r="A3843" s="191"/>
      <c r="B3843" s="191"/>
      <c r="C3843" s="191"/>
      <c r="D3843" s="191"/>
      <c r="E3843" s="191"/>
      <c r="F3843" s="191"/>
      <c r="G3843" s="191" t="s">
        <v>1314</v>
      </c>
      <c r="H3843" s="193" t="s">
        <v>1315</v>
      </c>
      <c r="I3843" s="191" t="s">
        <v>1316</v>
      </c>
      <c r="J3843" s="192">
        <v>15965.4</v>
      </c>
    </row>
    <row r="3844" spans="1:10" ht="14.4" thickTop="1" x14ac:dyDescent="0.25">
      <c r="A3844" s="179"/>
      <c r="B3844" s="179"/>
      <c r="C3844" s="179"/>
      <c r="D3844" s="179"/>
      <c r="E3844" s="179"/>
      <c r="F3844" s="179"/>
      <c r="G3844" s="179"/>
      <c r="H3844" s="179"/>
      <c r="I3844" s="179"/>
      <c r="J3844" s="179"/>
    </row>
    <row r="3845" spans="1:10" x14ac:dyDescent="0.25">
      <c r="A3845" s="168" t="s">
        <v>1132</v>
      </c>
      <c r="B3845" s="170" t="s">
        <v>3</v>
      </c>
      <c r="C3845" s="168" t="s">
        <v>4</v>
      </c>
      <c r="D3845" s="168" t="s">
        <v>5</v>
      </c>
      <c r="E3845" s="161" t="s">
        <v>1291</v>
      </c>
      <c r="F3845" s="161"/>
      <c r="G3845" s="169" t="s">
        <v>6</v>
      </c>
      <c r="H3845" s="170" t="s">
        <v>7</v>
      </c>
      <c r="I3845" s="170" t="s">
        <v>8</v>
      </c>
      <c r="J3845" s="170" t="s">
        <v>10</v>
      </c>
    </row>
    <row r="3846" spans="1:10" ht="26.4" x14ac:dyDescent="0.25">
      <c r="A3846" s="174" t="s">
        <v>1292</v>
      </c>
      <c r="B3846" s="176" t="s">
        <v>1133</v>
      </c>
      <c r="C3846" s="174" t="s">
        <v>36</v>
      </c>
      <c r="D3846" s="174" t="s">
        <v>1134</v>
      </c>
      <c r="E3846" s="162" t="s">
        <v>2218</v>
      </c>
      <c r="F3846" s="162"/>
      <c r="G3846" s="175" t="s">
        <v>38</v>
      </c>
      <c r="H3846" s="178">
        <v>1</v>
      </c>
      <c r="I3846" s="177">
        <v>51.27</v>
      </c>
      <c r="J3846" s="177">
        <v>51.27</v>
      </c>
    </row>
    <row r="3847" spans="1:10" ht="26.4" x14ac:dyDescent="0.25">
      <c r="A3847" s="180" t="s">
        <v>1294</v>
      </c>
      <c r="B3847" s="182" t="s">
        <v>2679</v>
      </c>
      <c r="C3847" s="180" t="s">
        <v>36</v>
      </c>
      <c r="D3847" s="180" t="s">
        <v>2680</v>
      </c>
      <c r="E3847" s="163" t="s">
        <v>2221</v>
      </c>
      <c r="F3847" s="163"/>
      <c r="G3847" s="181" t="s">
        <v>51</v>
      </c>
      <c r="H3847" s="184">
        <v>1.41E-2</v>
      </c>
      <c r="I3847" s="183">
        <v>297.91000000000003</v>
      </c>
      <c r="J3847" s="183">
        <v>4.2</v>
      </c>
    </row>
    <row r="3848" spans="1:10" ht="26.4" x14ac:dyDescent="0.25">
      <c r="A3848" s="180" t="s">
        <v>1294</v>
      </c>
      <c r="B3848" s="182" t="s">
        <v>1510</v>
      </c>
      <c r="C3848" s="180" t="s">
        <v>36</v>
      </c>
      <c r="D3848" s="180" t="s">
        <v>1511</v>
      </c>
      <c r="E3848" s="163" t="s">
        <v>1297</v>
      </c>
      <c r="F3848" s="163"/>
      <c r="G3848" s="181" t="s">
        <v>1298</v>
      </c>
      <c r="H3848" s="184">
        <v>0.1384</v>
      </c>
      <c r="I3848" s="183">
        <v>29.98</v>
      </c>
      <c r="J3848" s="183">
        <v>4.1399999999999997</v>
      </c>
    </row>
    <row r="3849" spans="1:10" ht="26.4" x14ac:dyDescent="0.25">
      <c r="A3849" s="180" t="s">
        <v>1294</v>
      </c>
      <c r="B3849" s="182" t="s">
        <v>1301</v>
      </c>
      <c r="C3849" s="180" t="s">
        <v>36</v>
      </c>
      <c r="D3849" s="180" t="s">
        <v>1302</v>
      </c>
      <c r="E3849" s="163" t="s">
        <v>1297</v>
      </c>
      <c r="F3849" s="163"/>
      <c r="G3849" s="181" t="s">
        <v>1298</v>
      </c>
      <c r="H3849" s="184">
        <v>0.10879999999999999</v>
      </c>
      <c r="I3849" s="183">
        <v>24.25</v>
      </c>
      <c r="J3849" s="183">
        <v>2.63</v>
      </c>
    </row>
    <row r="3850" spans="1:10" ht="39.6" x14ac:dyDescent="0.25">
      <c r="A3850" s="185" t="s">
        <v>1303</v>
      </c>
      <c r="B3850" s="187" t="s">
        <v>1412</v>
      </c>
      <c r="C3850" s="185" t="s">
        <v>36</v>
      </c>
      <c r="D3850" s="185" t="s">
        <v>1413</v>
      </c>
      <c r="E3850" s="164" t="s">
        <v>1307</v>
      </c>
      <c r="F3850" s="164"/>
      <c r="G3850" s="186" t="s">
        <v>38</v>
      </c>
      <c r="H3850" s="189">
        <v>1</v>
      </c>
      <c r="I3850" s="188">
        <v>40.299999999999997</v>
      </c>
      <c r="J3850" s="188">
        <v>40.299999999999997</v>
      </c>
    </row>
    <row r="3851" spans="1:10" x14ac:dyDescent="0.25">
      <c r="A3851" s="196"/>
      <c r="B3851" s="196"/>
      <c r="C3851" s="196"/>
      <c r="D3851" s="196"/>
      <c r="E3851" s="196" t="s">
        <v>1309</v>
      </c>
      <c r="F3851" s="197">
        <v>3</v>
      </c>
      <c r="G3851" s="196" t="s">
        <v>1310</v>
      </c>
      <c r="H3851" s="197">
        <v>3.42</v>
      </c>
      <c r="I3851" s="196" t="s">
        <v>1311</v>
      </c>
      <c r="J3851" s="197">
        <v>6.42</v>
      </c>
    </row>
    <row r="3852" spans="1:10" x14ac:dyDescent="0.25">
      <c r="A3852" s="196"/>
      <c r="B3852" s="196"/>
      <c r="C3852" s="196"/>
      <c r="D3852" s="196"/>
      <c r="E3852" s="196" t="s">
        <v>1312</v>
      </c>
      <c r="F3852" s="197">
        <v>10.51</v>
      </c>
      <c r="G3852" s="196"/>
      <c r="H3852" s="165" t="s">
        <v>1313</v>
      </c>
      <c r="I3852" s="165"/>
      <c r="J3852" s="197">
        <v>61.78</v>
      </c>
    </row>
    <row r="3853" spans="1:10" ht="14.4" thickBot="1" x14ac:dyDescent="0.3">
      <c r="A3853" s="191"/>
      <c r="B3853" s="191"/>
      <c r="C3853" s="191"/>
      <c r="D3853" s="191"/>
      <c r="E3853" s="191"/>
      <c r="F3853" s="191"/>
      <c r="G3853" s="191" t="s">
        <v>1314</v>
      </c>
      <c r="H3853" s="193" t="s">
        <v>1315</v>
      </c>
      <c r="I3853" s="191" t="s">
        <v>1316</v>
      </c>
      <c r="J3853" s="192">
        <v>741.36</v>
      </c>
    </row>
    <row r="3854" spans="1:10" ht="14.4" thickTop="1" x14ac:dyDescent="0.25">
      <c r="A3854" s="179"/>
      <c r="B3854" s="179"/>
      <c r="C3854" s="179"/>
      <c r="D3854" s="179"/>
      <c r="E3854" s="179"/>
      <c r="F3854" s="179"/>
      <c r="G3854" s="179"/>
      <c r="H3854" s="179"/>
      <c r="I3854" s="179"/>
      <c r="J3854" s="179"/>
    </row>
    <row r="3855" spans="1:10" x14ac:dyDescent="0.25">
      <c r="A3855" s="168" t="s">
        <v>1135</v>
      </c>
      <c r="B3855" s="170" t="s">
        <v>3</v>
      </c>
      <c r="C3855" s="168" t="s">
        <v>4</v>
      </c>
      <c r="D3855" s="168" t="s">
        <v>5</v>
      </c>
      <c r="E3855" s="161" t="s">
        <v>1291</v>
      </c>
      <c r="F3855" s="161"/>
      <c r="G3855" s="169" t="s">
        <v>6</v>
      </c>
      <c r="H3855" s="170" t="s">
        <v>7</v>
      </c>
      <c r="I3855" s="170" t="s">
        <v>8</v>
      </c>
      <c r="J3855" s="170" t="s">
        <v>10</v>
      </c>
    </row>
    <row r="3856" spans="1:10" x14ac:dyDescent="0.25">
      <c r="A3856" s="174" t="s">
        <v>1292</v>
      </c>
      <c r="B3856" s="176" t="s">
        <v>1136</v>
      </c>
      <c r="C3856" s="174" t="s">
        <v>20</v>
      </c>
      <c r="D3856" s="174" t="s">
        <v>1137</v>
      </c>
      <c r="E3856" s="162" t="s">
        <v>1293</v>
      </c>
      <c r="F3856" s="162"/>
      <c r="G3856" s="175" t="s">
        <v>38</v>
      </c>
      <c r="H3856" s="178">
        <v>1</v>
      </c>
      <c r="I3856" s="177">
        <v>199.66</v>
      </c>
      <c r="J3856" s="177">
        <v>199.66</v>
      </c>
    </row>
    <row r="3857" spans="1:10" ht="26.4" x14ac:dyDescent="0.25">
      <c r="A3857" s="180" t="s">
        <v>1294</v>
      </c>
      <c r="B3857" s="182" t="s">
        <v>1299</v>
      </c>
      <c r="C3857" s="180" t="s">
        <v>36</v>
      </c>
      <c r="D3857" s="180" t="s">
        <v>1300</v>
      </c>
      <c r="E3857" s="163" t="s">
        <v>1297</v>
      </c>
      <c r="F3857" s="163"/>
      <c r="G3857" s="181" t="s">
        <v>1298</v>
      </c>
      <c r="H3857" s="184">
        <v>1.956</v>
      </c>
      <c r="I3857" s="183">
        <v>30.42</v>
      </c>
      <c r="J3857" s="183">
        <v>59.5</v>
      </c>
    </row>
    <row r="3858" spans="1:10" ht="26.4" x14ac:dyDescent="0.25">
      <c r="A3858" s="180" t="s">
        <v>1294</v>
      </c>
      <c r="B3858" s="182" t="s">
        <v>1295</v>
      </c>
      <c r="C3858" s="180" t="s">
        <v>36</v>
      </c>
      <c r="D3858" s="180" t="s">
        <v>1296</v>
      </c>
      <c r="E3858" s="163" t="s">
        <v>1297</v>
      </c>
      <c r="F3858" s="163"/>
      <c r="G3858" s="181" t="s">
        <v>1298</v>
      </c>
      <c r="H3858" s="184">
        <v>1.956</v>
      </c>
      <c r="I3858" s="183">
        <v>25.7</v>
      </c>
      <c r="J3858" s="183">
        <v>50.26</v>
      </c>
    </row>
    <row r="3859" spans="1:10" x14ac:dyDescent="0.25">
      <c r="A3859" s="185" t="s">
        <v>1303</v>
      </c>
      <c r="B3859" s="187" t="s">
        <v>2681</v>
      </c>
      <c r="C3859" s="185" t="s">
        <v>1590</v>
      </c>
      <c r="D3859" s="185" t="s">
        <v>2682</v>
      </c>
      <c r="E3859" s="164" t="s">
        <v>1307</v>
      </c>
      <c r="F3859" s="164"/>
      <c r="G3859" s="186" t="s">
        <v>38</v>
      </c>
      <c r="H3859" s="189">
        <v>1</v>
      </c>
      <c r="I3859" s="188">
        <v>89.9</v>
      </c>
      <c r="J3859" s="188">
        <v>89.9</v>
      </c>
    </row>
    <row r="3860" spans="1:10" x14ac:dyDescent="0.25">
      <c r="A3860" s="196"/>
      <c r="B3860" s="196"/>
      <c r="C3860" s="196"/>
      <c r="D3860" s="196"/>
      <c r="E3860" s="196" t="s">
        <v>1309</v>
      </c>
      <c r="F3860" s="197">
        <v>38.43</v>
      </c>
      <c r="G3860" s="196" t="s">
        <v>1310</v>
      </c>
      <c r="H3860" s="197">
        <v>43.75</v>
      </c>
      <c r="I3860" s="196" t="s">
        <v>1311</v>
      </c>
      <c r="J3860" s="197">
        <v>82.18</v>
      </c>
    </row>
    <row r="3861" spans="1:10" x14ac:dyDescent="0.25">
      <c r="A3861" s="196"/>
      <c r="B3861" s="196"/>
      <c r="C3861" s="196"/>
      <c r="D3861" s="196"/>
      <c r="E3861" s="196" t="s">
        <v>1312</v>
      </c>
      <c r="F3861" s="197">
        <v>40.93</v>
      </c>
      <c r="G3861" s="196"/>
      <c r="H3861" s="165" t="s">
        <v>1313</v>
      </c>
      <c r="I3861" s="165"/>
      <c r="J3861" s="197">
        <v>240.59</v>
      </c>
    </row>
    <row r="3862" spans="1:10" ht="14.4" thickBot="1" x14ac:dyDescent="0.3">
      <c r="A3862" s="191"/>
      <c r="B3862" s="191"/>
      <c r="C3862" s="191"/>
      <c r="D3862" s="191"/>
      <c r="E3862" s="191"/>
      <c r="F3862" s="191"/>
      <c r="G3862" s="191" t="s">
        <v>1314</v>
      </c>
      <c r="H3862" s="193" t="s">
        <v>1315</v>
      </c>
      <c r="I3862" s="191" t="s">
        <v>1316</v>
      </c>
      <c r="J3862" s="192">
        <v>2887.08</v>
      </c>
    </row>
    <row r="3863" spans="1:10" ht="14.4" thickTop="1" x14ac:dyDescent="0.25">
      <c r="A3863" s="179"/>
      <c r="B3863" s="179"/>
      <c r="C3863" s="179"/>
      <c r="D3863" s="179"/>
      <c r="E3863" s="179"/>
      <c r="F3863" s="179"/>
      <c r="G3863" s="179"/>
      <c r="H3863" s="179"/>
      <c r="I3863" s="179"/>
      <c r="J3863" s="179"/>
    </row>
    <row r="3864" spans="1:10" x14ac:dyDescent="0.25">
      <c r="A3864" s="168" t="s">
        <v>1138</v>
      </c>
      <c r="B3864" s="170" t="s">
        <v>3</v>
      </c>
      <c r="C3864" s="168" t="s">
        <v>4</v>
      </c>
      <c r="D3864" s="168" t="s">
        <v>5</v>
      </c>
      <c r="E3864" s="161" t="s">
        <v>1291</v>
      </c>
      <c r="F3864" s="161"/>
      <c r="G3864" s="169" t="s">
        <v>6</v>
      </c>
      <c r="H3864" s="170" t="s">
        <v>7</v>
      </c>
      <c r="I3864" s="170" t="s">
        <v>8</v>
      </c>
      <c r="J3864" s="170" t="s">
        <v>10</v>
      </c>
    </row>
    <row r="3865" spans="1:10" ht="26.4" x14ac:dyDescent="0.25">
      <c r="A3865" s="174" t="s">
        <v>1292</v>
      </c>
      <c r="B3865" s="176" t="s">
        <v>1139</v>
      </c>
      <c r="C3865" s="174" t="s">
        <v>36</v>
      </c>
      <c r="D3865" s="174" t="s">
        <v>1140</v>
      </c>
      <c r="E3865" s="162" t="s">
        <v>1381</v>
      </c>
      <c r="F3865" s="162"/>
      <c r="G3865" s="175" t="s">
        <v>38</v>
      </c>
      <c r="H3865" s="178">
        <v>1</v>
      </c>
      <c r="I3865" s="177">
        <v>138.43</v>
      </c>
      <c r="J3865" s="177">
        <v>138.43</v>
      </c>
    </row>
    <row r="3866" spans="1:10" ht="26.4" x14ac:dyDescent="0.25">
      <c r="A3866" s="180" t="s">
        <v>1294</v>
      </c>
      <c r="B3866" s="182" t="s">
        <v>1299</v>
      </c>
      <c r="C3866" s="180" t="s">
        <v>36</v>
      </c>
      <c r="D3866" s="180" t="s">
        <v>1300</v>
      </c>
      <c r="E3866" s="163" t="s">
        <v>1297</v>
      </c>
      <c r="F3866" s="163"/>
      <c r="G3866" s="181" t="s">
        <v>1298</v>
      </c>
      <c r="H3866" s="184">
        <v>0.1346</v>
      </c>
      <c r="I3866" s="183">
        <v>30.42</v>
      </c>
      <c r="J3866" s="183">
        <v>4.09</v>
      </c>
    </row>
    <row r="3867" spans="1:10" ht="26.4" x14ac:dyDescent="0.25">
      <c r="A3867" s="180" t="s">
        <v>1294</v>
      </c>
      <c r="B3867" s="182" t="s">
        <v>1295</v>
      </c>
      <c r="C3867" s="180" t="s">
        <v>36</v>
      </c>
      <c r="D3867" s="180" t="s">
        <v>1296</v>
      </c>
      <c r="E3867" s="163" t="s">
        <v>1297</v>
      </c>
      <c r="F3867" s="163"/>
      <c r="G3867" s="181" t="s">
        <v>1298</v>
      </c>
      <c r="H3867" s="184">
        <v>0.1346</v>
      </c>
      <c r="I3867" s="183">
        <v>25.7</v>
      </c>
      <c r="J3867" s="183">
        <v>3.45</v>
      </c>
    </row>
    <row r="3868" spans="1:10" ht="39.6" x14ac:dyDescent="0.25">
      <c r="A3868" s="185" t="s">
        <v>1303</v>
      </c>
      <c r="B3868" s="187" t="s">
        <v>2683</v>
      </c>
      <c r="C3868" s="185" t="s">
        <v>36</v>
      </c>
      <c r="D3868" s="185" t="s">
        <v>2684</v>
      </c>
      <c r="E3868" s="164" t="s">
        <v>1307</v>
      </c>
      <c r="F3868" s="164"/>
      <c r="G3868" s="186" t="s">
        <v>38</v>
      </c>
      <c r="H3868" s="189">
        <v>1</v>
      </c>
      <c r="I3868" s="188">
        <v>130.88999999999999</v>
      </c>
      <c r="J3868" s="188">
        <v>130.88999999999999</v>
      </c>
    </row>
    <row r="3869" spans="1:10" x14ac:dyDescent="0.25">
      <c r="A3869" s="196"/>
      <c r="B3869" s="196"/>
      <c r="C3869" s="196"/>
      <c r="D3869" s="196"/>
      <c r="E3869" s="196" t="s">
        <v>1309</v>
      </c>
      <c r="F3869" s="197">
        <v>2.64</v>
      </c>
      <c r="G3869" s="196" t="s">
        <v>1310</v>
      </c>
      <c r="H3869" s="197">
        <v>3.01</v>
      </c>
      <c r="I3869" s="196" t="s">
        <v>1311</v>
      </c>
      <c r="J3869" s="197">
        <v>5.65</v>
      </c>
    </row>
    <row r="3870" spans="1:10" x14ac:dyDescent="0.25">
      <c r="A3870" s="196"/>
      <c r="B3870" s="196"/>
      <c r="C3870" s="196"/>
      <c r="D3870" s="196"/>
      <c r="E3870" s="196" t="s">
        <v>1312</v>
      </c>
      <c r="F3870" s="197">
        <v>28.37</v>
      </c>
      <c r="G3870" s="196"/>
      <c r="H3870" s="165" t="s">
        <v>1313</v>
      </c>
      <c r="I3870" s="165"/>
      <c r="J3870" s="197">
        <v>166.8</v>
      </c>
    </row>
    <row r="3871" spans="1:10" ht="14.4" thickBot="1" x14ac:dyDescent="0.3">
      <c r="A3871" s="191"/>
      <c r="B3871" s="191"/>
      <c r="C3871" s="191"/>
      <c r="D3871" s="191"/>
      <c r="E3871" s="191"/>
      <c r="F3871" s="191"/>
      <c r="G3871" s="191" t="s">
        <v>1314</v>
      </c>
      <c r="H3871" s="193" t="s">
        <v>1375</v>
      </c>
      <c r="I3871" s="191" t="s">
        <v>1316</v>
      </c>
      <c r="J3871" s="192">
        <v>166.8</v>
      </c>
    </row>
    <row r="3872" spans="1:10" ht="14.4" thickTop="1" x14ac:dyDescent="0.25">
      <c r="A3872" s="179"/>
      <c r="B3872" s="179"/>
      <c r="C3872" s="179"/>
      <c r="D3872" s="179"/>
      <c r="E3872" s="179"/>
      <c r="F3872" s="179"/>
      <c r="G3872" s="179"/>
      <c r="H3872" s="179"/>
      <c r="I3872" s="179"/>
      <c r="J3872" s="179"/>
    </row>
    <row r="3873" spans="1:10" x14ac:dyDescent="0.25">
      <c r="A3873" s="168" t="s">
        <v>1141</v>
      </c>
      <c r="B3873" s="170" t="s">
        <v>3</v>
      </c>
      <c r="C3873" s="168" t="s">
        <v>4</v>
      </c>
      <c r="D3873" s="168" t="s">
        <v>5</v>
      </c>
      <c r="E3873" s="161" t="s">
        <v>1291</v>
      </c>
      <c r="F3873" s="161"/>
      <c r="G3873" s="169" t="s">
        <v>6</v>
      </c>
      <c r="H3873" s="170" t="s">
        <v>7</v>
      </c>
      <c r="I3873" s="170" t="s">
        <v>8</v>
      </c>
      <c r="J3873" s="170" t="s">
        <v>10</v>
      </c>
    </row>
    <row r="3874" spans="1:10" ht="26.4" x14ac:dyDescent="0.25">
      <c r="A3874" s="174" t="s">
        <v>1292</v>
      </c>
      <c r="B3874" s="176" t="s">
        <v>1142</v>
      </c>
      <c r="C3874" s="174" t="s">
        <v>36</v>
      </c>
      <c r="D3874" s="174" t="s">
        <v>1143</v>
      </c>
      <c r="E3874" s="162" t="s">
        <v>1381</v>
      </c>
      <c r="F3874" s="162"/>
      <c r="G3874" s="175" t="s">
        <v>38</v>
      </c>
      <c r="H3874" s="178">
        <v>1</v>
      </c>
      <c r="I3874" s="177">
        <v>165.41</v>
      </c>
      <c r="J3874" s="177">
        <v>165.41</v>
      </c>
    </row>
    <row r="3875" spans="1:10" ht="26.4" x14ac:dyDescent="0.25">
      <c r="A3875" s="180" t="s">
        <v>1294</v>
      </c>
      <c r="B3875" s="182" t="s">
        <v>1299</v>
      </c>
      <c r="C3875" s="180" t="s">
        <v>36</v>
      </c>
      <c r="D3875" s="180" t="s">
        <v>1300</v>
      </c>
      <c r="E3875" s="163" t="s">
        <v>1297</v>
      </c>
      <c r="F3875" s="163"/>
      <c r="G3875" s="181" t="s">
        <v>1298</v>
      </c>
      <c r="H3875" s="184">
        <v>0.16669999999999999</v>
      </c>
      <c r="I3875" s="183">
        <v>30.42</v>
      </c>
      <c r="J3875" s="183">
        <v>5.07</v>
      </c>
    </row>
    <row r="3876" spans="1:10" ht="26.4" x14ac:dyDescent="0.25">
      <c r="A3876" s="180" t="s">
        <v>1294</v>
      </c>
      <c r="B3876" s="182" t="s">
        <v>1295</v>
      </c>
      <c r="C3876" s="180" t="s">
        <v>36</v>
      </c>
      <c r="D3876" s="180" t="s">
        <v>1296</v>
      </c>
      <c r="E3876" s="163" t="s">
        <v>1297</v>
      </c>
      <c r="F3876" s="163"/>
      <c r="G3876" s="181" t="s">
        <v>1298</v>
      </c>
      <c r="H3876" s="184">
        <v>0.16669999999999999</v>
      </c>
      <c r="I3876" s="183">
        <v>25.7</v>
      </c>
      <c r="J3876" s="183">
        <v>4.28</v>
      </c>
    </row>
    <row r="3877" spans="1:10" x14ac:dyDescent="0.25">
      <c r="A3877" s="185" t="s">
        <v>1303</v>
      </c>
      <c r="B3877" s="187" t="s">
        <v>2685</v>
      </c>
      <c r="C3877" s="185" t="s">
        <v>36</v>
      </c>
      <c r="D3877" s="185" t="s">
        <v>2686</v>
      </c>
      <c r="E3877" s="164" t="s">
        <v>1307</v>
      </c>
      <c r="F3877" s="164"/>
      <c r="G3877" s="186" t="s">
        <v>77</v>
      </c>
      <c r="H3877" s="189">
        <v>3</v>
      </c>
      <c r="I3877" s="188">
        <v>52.02</v>
      </c>
      <c r="J3877" s="188">
        <v>156.06</v>
      </c>
    </row>
    <row r="3878" spans="1:10" x14ac:dyDescent="0.25">
      <c r="A3878" s="196"/>
      <c r="B3878" s="196"/>
      <c r="C3878" s="196"/>
      <c r="D3878" s="196"/>
      <c r="E3878" s="196" t="s">
        <v>1309</v>
      </c>
      <c r="F3878" s="197">
        <v>3.26</v>
      </c>
      <c r="G3878" s="196" t="s">
        <v>1310</v>
      </c>
      <c r="H3878" s="197">
        <v>3.73</v>
      </c>
      <c r="I3878" s="196" t="s">
        <v>1311</v>
      </c>
      <c r="J3878" s="197">
        <v>6.99</v>
      </c>
    </row>
    <row r="3879" spans="1:10" x14ac:dyDescent="0.25">
      <c r="A3879" s="196"/>
      <c r="B3879" s="196"/>
      <c r="C3879" s="196"/>
      <c r="D3879" s="196"/>
      <c r="E3879" s="196" t="s">
        <v>1312</v>
      </c>
      <c r="F3879" s="197">
        <v>33.9</v>
      </c>
      <c r="G3879" s="196"/>
      <c r="H3879" s="165" t="s">
        <v>1313</v>
      </c>
      <c r="I3879" s="165"/>
      <c r="J3879" s="197">
        <v>199.31</v>
      </c>
    </row>
    <row r="3880" spans="1:10" ht="14.4" thickBot="1" x14ac:dyDescent="0.3">
      <c r="A3880" s="191"/>
      <c r="B3880" s="191"/>
      <c r="C3880" s="191"/>
      <c r="D3880" s="191"/>
      <c r="E3880" s="191"/>
      <c r="F3880" s="191"/>
      <c r="G3880" s="191" t="s">
        <v>1314</v>
      </c>
      <c r="H3880" s="193" t="s">
        <v>1832</v>
      </c>
      <c r="I3880" s="191" t="s">
        <v>1316</v>
      </c>
      <c r="J3880" s="192">
        <v>398.62</v>
      </c>
    </row>
    <row r="3881" spans="1:10" ht="14.4" thickTop="1" x14ac:dyDescent="0.25">
      <c r="A3881" s="179"/>
      <c r="B3881" s="179"/>
      <c r="C3881" s="179"/>
      <c r="D3881" s="179"/>
      <c r="E3881" s="179"/>
      <c r="F3881" s="179"/>
      <c r="G3881" s="179"/>
      <c r="H3881" s="179"/>
      <c r="I3881" s="179"/>
      <c r="J3881" s="179"/>
    </row>
    <row r="3882" spans="1:10" x14ac:dyDescent="0.25">
      <c r="A3882" s="168" t="s">
        <v>1144</v>
      </c>
      <c r="B3882" s="170" t="s">
        <v>3</v>
      </c>
      <c r="C3882" s="168" t="s">
        <v>4</v>
      </c>
      <c r="D3882" s="168" t="s">
        <v>5</v>
      </c>
      <c r="E3882" s="161" t="s">
        <v>1291</v>
      </c>
      <c r="F3882" s="161"/>
      <c r="G3882" s="169" t="s">
        <v>6</v>
      </c>
      <c r="H3882" s="170" t="s">
        <v>7</v>
      </c>
      <c r="I3882" s="170" t="s">
        <v>8</v>
      </c>
      <c r="J3882" s="170" t="s">
        <v>10</v>
      </c>
    </row>
    <row r="3883" spans="1:10" x14ac:dyDescent="0.25">
      <c r="A3883" s="174" t="s">
        <v>1292</v>
      </c>
      <c r="B3883" s="176" t="s">
        <v>1145</v>
      </c>
      <c r="C3883" s="174" t="s">
        <v>36</v>
      </c>
      <c r="D3883" s="174" t="s">
        <v>1146</v>
      </c>
      <c r="E3883" s="162" t="s">
        <v>1381</v>
      </c>
      <c r="F3883" s="162"/>
      <c r="G3883" s="175" t="s">
        <v>38</v>
      </c>
      <c r="H3883" s="178">
        <v>1</v>
      </c>
      <c r="I3883" s="177">
        <v>27.76</v>
      </c>
      <c r="J3883" s="177">
        <v>27.76</v>
      </c>
    </row>
    <row r="3884" spans="1:10" ht="26.4" x14ac:dyDescent="0.25">
      <c r="A3884" s="180" t="s">
        <v>1294</v>
      </c>
      <c r="B3884" s="182" t="s">
        <v>1299</v>
      </c>
      <c r="C3884" s="180" t="s">
        <v>36</v>
      </c>
      <c r="D3884" s="180" t="s">
        <v>1300</v>
      </c>
      <c r="E3884" s="163" t="s">
        <v>1297</v>
      </c>
      <c r="F3884" s="163"/>
      <c r="G3884" s="181" t="s">
        <v>1298</v>
      </c>
      <c r="H3884" s="184">
        <v>0.1905</v>
      </c>
      <c r="I3884" s="183">
        <v>30.42</v>
      </c>
      <c r="J3884" s="183">
        <v>5.79</v>
      </c>
    </row>
    <row r="3885" spans="1:10" ht="26.4" x14ac:dyDescent="0.25">
      <c r="A3885" s="180" t="s">
        <v>1294</v>
      </c>
      <c r="B3885" s="182" t="s">
        <v>1295</v>
      </c>
      <c r="C3885" s="180" t="s">
        <v>36</v>
      </c>
      <c r="D3885" s="180" t="s">
        <v>1296</v>
      </c>
      <c r="E3885" s="163" t="s">
        <v>1297</v>
      </c>
      <c r="F3885" s="163"/>
      <c r="G3885" s="181" t="s">
        <v>1298</v>
      </c>
      <c r="H3885" s="184">
        <v>0.1905</v>
      </c>
      <c r="I3885" s="183">
        <v>25.7</v>
      </c>
      <c r="J3885" s="183">
        <v>4.8899999999999997</v>
      </c>
    </row>
    <row r="3886" spans="1:10" ht="26.4" x14ac:dyDescent="0.25">
      <c r="A3886" s="185" t="s">
        <v>1303</v>
      </c>
      <c r="B3886" s="187" t="s">
        <v>2687</v>
      </c>
      <c r="C3886" s="185" t="s">
        <v>36</v>
      </c>
      <c r="D3886" s="185" t="s">
        <v>2688</v>
      </c>
      <c r="E3886" s="164" t="s">
        <v>1307</v>
      </c>
      <c r="F3886" s="164"/>
      <c r="G3886" s="186" t="s">
        <v>38</v>
      </c>
      <c r="H3886" s="189">
        <v>1</v>
      </c>
      <c r="I3886" s="188">
        <v>13.34</v>
      </c>
      <c r="J3886" s="188">
        <v>13.34</v>
      </c>
    </row>
    <row r="3887" spans="1:10" ht="39.6" x14ac:dyDescent="0.25">
      <c r="A3887" s="185" t="s">
        <v>1303</v>
      </c>
      <c r="B3887" s="187" t="s">
        <v>1422</v>
      </c>
      <c r="C3887" s="185" t="s">
        <v>36</v>
      </c>
      <c r="D3887" s="185" t="s">
        <v>1423</v>
      </c>
      <c r="E3887" s="164" t="s">
        <v>1307</v>
      </c>
      <c r="F3887" s="164"/>
      <c r="G3887" s="186" t="s">
        <v>38</v>
      </c>
      <c r="H3887" s="189">
        <v>2</v>
      </c>
      <c r="I3887" s="188">
        <v>1.29</v>
      </c>
      <c r="J3887" s="188">
        <v>2.58</v>
      </c>
    </row>
    <row r="3888" spans="1:10" ht="26.4" x14ac:dyDescent="0.25">
      <c r="A3888" s="185" t="s">
        <v>1303</v>
      </c>
      <c r="B3888" s="187" t="s">
        <v>2689</v>
      </c>
      <c r="C3888" s="185" t="s">
        <v>36</v>
      </c>
      <c r="D3888" s="185" t="s">
        <v>2690</v>
      </c>
      <c r="E3888" s="164" t="s">
        <v>1307</v>
      </c>
      <c r="F3888" s="164"/>
      <c r="G3888" s="186" t="s">
        <v>38</v>
      </c>
      <c r="H3888" s="189">
        <v>2</v>
      </c>
      <c r="I3888" s="188">
        <v>0.57999999999999996</v>
      </c>
      <c r="J3888" s="188">
        <v>1.1599999999999999</v>
      </c>
    </row>
    <row r="3889" spans="1:10" x14ac:dyDescent="0.25">
      <c r="A3889" s="196"/>
      <c r="B3889" s="196"/>
      <c r="C3889" s="196"/>
      <c r="D3889" s="196"/>
      <c r="E3889" s="196" t="s">
        <v>1309</v>
      </c>
      <c r="F3889" s="197">
        <v>3.74</v>
      </c>
      <c r="G3889" s="196" t="s">
        <v>1310</v>
      </c>
      <c r="H3889" s="197">
        <v>4.26</v>
      </c>
      <c r="I3889" s="196" t="s">
        <v>1311</v>
      </c>
      <c r="J3889" s="197">
        <v>8</v>
      </c>
    </row>
    <row r="3890" spans="1:10" x14ac:dyDescent="0.25">
      <c r="A3890" s="196"/>
      <c r="B3890" s="196"/>
      <c r="C3890" s="196"/>
      <c r="D3890" s="196"/>
      <c r="E3890" s="196" t="s">
        <v>1312</v>
      </c>
      <c r="F3890" s="197">
        <v>5.69</v>
      </c>
      <c r="G3890" s="196"/>
      <c r="H3890" s="165" t="s">
        <v>1313</v>
      </c>
      <c r="I3890" s="165"/>
      <c r="J3890" s="197">
        <v>33.450000000000003</v>
      </c>
    </row>
    <row r="3891" spans="1:10" ht="14.4" thickBot="1" x14ac:dyDescent="0.3">
      <c r="A3891" s="191"/>
      <c r="B3891" s="191"/>
      <c r="C3891" s="191"/>
      <c r="D3891" s="191"/>
      <c r="E3891" s="191"/>
      <c r="F3891" s="191"/>
      <c r="G3891" s="191" t="s">
        <v>1314</v>
      </c>
      <c r="H3891" s="193" t="s">
        <v>2691</v>
      </c>
      <c r="I3891" s="191" t="s">
        <v>1316</v>
      </c>
      <c r="J3891" s="192">
        <v>1036.95</v>
      </c>
    </row>
    <row r="3892" spans="1:10" ht="14.4" thickTop="1" x14ac:dyDescent="0.25">
      <c r="A3892" s="179"/>
      <c r="B3892" s="179"/>
      <c r="C3892" s="179"/>
      <c r="D3892" s="179"/>
      <c r="E3892" s="179"/>
      <c r="F3892" s="179"/>
      <c r="G3892" s="179"/>
      <c r="H3892" s="179"/>
      <c r="I3892" s="179"/>
      <c r="J3892" s="179"/>
    </row>
    <row r="3893" spans="1:10" x14ac:dyDescent="0.25">
      <c r="A3893" s="168" t="s">
        <v>1147</v>
      </c>
      <c r="B3893" s="170" t="s">
        <v>3</v>
      </c>
      <c r="C3893" s="168" t="s">
        <v>4</v>
      </c>
      <c r="D3893" s="168" t="s">
        <v>5</v>
      </c>
      <c r="E3893" s="161" t="s">
        <v>1291</v>
      </c>
      <c r="F3893" s="161"/>
      <c r="G3893" s="169" t="s">
        <v>6</v>
      </c>
      <c r="H3893" s="170" t="s">
        <v>7</v>
      </c>
      <c r="I3893" s="170" t="s">
        <v>8</v>
      </c>
      <c r="J3893" s="170" t="s">
        <v>10</v>
      </c>
    </row>
    <row r="3894" spans="1:10" x14ac:dyDescent="0.25">
      <c r="A3894" s="174" t="s">
        <v>1292</v>
      </c>
      <c r="B3894" s="176" t="s">
        <v>1148</v>
      </c>
      <c r="C3894" s="174" t="s">
        <v>20</v>
      </c>
      <c r="D3894" s="174" t="s">
        <v>1149</v>
      </c>
      <c r="E3894" s="162" t="s">
        <v>1293</v>
      </c>
      <c r="F3894" s="162"/>
      <c r="G3894" s="175" t="s">
        <v>77</v>
      </c>
      <c r="H3894" s="178">
        <v>1</v>
      </c>
      <c r="I3894" s="177">
        <v>40.42</v>
      </c>
      <c r="J3894" s="177">
        <v>40.42</v>
      </c>
    </row>
    <row r="3895" spans="1:10" ht="26.4" x14ac:dyDescent="0.25">
      <c r="A3895" s="180" t="s">
        <v>1294</v>
      </c>
      <c r="B3895" s="182" t="s">
        <v>1295</v>
      </c>
      <c r="C3895" s="180" t="s">
        <v>36</v>
      </c>
      <c r="D3895" s="180" t="s">
        <v>1296</v>
      </c>
      <c r="E3895" s="163" t="s">
        <v>1297</v>
      </c>
      <c r="F3895" s="163"/>
      <c r="G3895" s="181" t="s">
        <v>1298</v>
      </c>
      <c r="H3895" s="184">
        <v>3.5999999999999997E-2</v>
      </c>
      <c r="I3895" s="183">
        <v>25.7</v>
      </c>
      <c r="J3895" s="183">
        <v>0.92</v>
      </c>
    </row>
    <row r="3896" spans="1:10" ht="26.4" x14ac:dyDescent="0.25">
      <c r="A3896" s="180" t="s">
        <v>1294</v>
      </c>
      <c r="B3896" s="182" t="s">
        <v>1299</v>
      </c>
      <c r="C3896" s="180" t="s">
        <v>36</v>
      </c>
      <c r="D3896" s="180" t="s">
        <v>1300</v>
      </c>
      <c r="E3896" s="163" t="s">
        <v>1297</v>
      </c>
      <c r="F3896" s="163"/>
      <c r="G3896" s="181" t="s">
        <v>1298</v>
      </c>
      <c r="H3896" s="184">
        <v>3.5999999999999997E-2</v>
      </c>
      <c r="I3896" s="183">
        <v>30.42</v>
      </c>
      <c r="J3896" s="183">
        <v>1.0900000000000001</v>
      </c>
    </row>
    <row r="3897" spans="1:10" x14ac:dyDescent="0.25">
      <c r="A3897" s="185" t="s">
        <v>1303</v>
      </c>
      <c r="B3897" s="187" t="s">
        <v>2692</v>
      </c>
      <c r="C3897" s="185" t="s">
        <v>1590</v>
      </c>
      <c r="D3897" s="185" t="s">
        <v>2693</v>
      </c>
      <c r="E3897" s="164" t="s">
        <v>1307</v>
      </c>
      <c r="F3897" s="164"/>
      <c r="G3897" s="186" t="s">
        <v>77</v>
      </c>
      <c r="H3897" s="189">
        <v>1</v>
      </c>
      <c r="I3897" s="188">
        <v>38.409999999999997</v>
      </c>
      <c r="J3897" s="188">
        <v>38.409999999999997</v>
      </c>
    </row>
    <row r="3898" spans="1:10" x14ac:dyDescent="0.25">
      <c r="A3898" s="196"/>
      <c r="B3898" s="196"/>
      <c r="C3898" s="196"/>
      <c r="D3898" s="196"/>
      <c r="E3898" s="196" t="s">
        <v>1309</v>
      </c>
      <c r="F3898" s="197">
        <v>0.7</v>
      </c>
      <c r="G3898" s="196" t="s">
        <v>1310</v>
      </c>
      <c r="H3898" s="197">
        <v>0.81</v>
      </c>
      <c r="I3898" s="196" t="s">
        <v>1311</v>
      </c>
      <c r="J3898" s="197">
        <v>1.51</v>
      </c>
    </row>
    <row r="3899" spans="1:10" x14ac:dyDescent="0.25">
      <c r="A3899" s="196"/>
      <c r="B3899" s="196"/>
      <c r="C3899" s="196"/>
      <c r="D3899" s="196"/>
      <c r="E3899" s="196" t="s">
        <v>1312</v>
      </c>
      <c r="F3899" s="197">
        <v>8.2799999999999994</v>
      </c>
      <c r="G3899" s="196"/>
      <c r="H3899" s="165" t="s">
        <v>1313</v>
      </c>
      <c r="I3899" s="165"/>
      <c r="J3899" s="197">
        <v>48.7</v>
      </c>
    </row>
    <row r="3900" spans="1:10" ht="14.4" thickBot="1" x14ac:dyDescent="0.3">
      <c r="A3900" s="191"/>
      <c r="B3900" s="191"/>
      <c r="C3900" s="191"/>
      <c r="D3900" s="191"/>
      <c r="E3900" s="191"/>
      <c r="F3900" s="191"/>
      <c r="G3900" s="191" t="s">
        <v>1314</v>
      </c>
      <c r="H3900" s="193" t="s">
        <v>2694</v>
      </c>
      <c r="I3900" s="191" t="s">
        <v>1316</v>
      </c>
      <c r="J3900" s="192">
        <v>15856.72</v>
      </c>
    </row>
    <row r="3901" spans="1:10" ht="14.4" thickTop="1" x14ac:dyDescent="0.25">
      <c r="A3901" s="179"/>
      <c r="B3901" s="179"/>
      <c r="C3901" s="179"/>
      <c r="D3901" s="179"/>
      <c r="E3901" s="179"/>
      <c r="F3901" s="179"/>
      <c r="G3901" s="179"/>
      <c r="H3901" s="179"/>
      <c r="I3901" s="179"/>
      <c r="J3901" s="179"/>
    </row>
    <row r="3902" spans="1:10" x14ac:dyDescent="0.25">
      <c r="A3902" s="168" t="s">
        <v>1150</v>
      </c>
      <c r="B3902" s="170" t="s">
        <v>3</v>
      </c>
      <c r="C3902" s="168" t="s">
        <v>4</v>
      </c>
      <c r="D3902" s="168" t="s">
        <v>5</v>
      </c>
      <c r="E3902" s="161" t="s">
        <v>1291</v>
      </c>
      <c r="F3902" s="161"/>
      <c r="G3902" s="169" t="s">
        <v>6</v>
      </c>
      <c r="H3902" s="170" t="s">
        <v>7</v>
      </c>
      <c r="I3902" s="170" t="s">
        <v>8</v>
      </c>
      <c r="J3902" s="170" t="s">
        <v>10</v>
      </c>
    </row>
    <row r="3903" spans="1:10" x14ac:dyDescent="0.25">
      <c r="A3903" s="174" t="s">
        <v>1292</v>
      </c>
      <c r="B3903" s="176" t="s">
        <v>1151</v>
      </c>
      <c r="C3903" s="174" t="s">
        <v>20</v>
      </c>
      <c r="D3903" s="174" t="s">
        <v>1152</v>
      </c>
      <c r="E3903" s="162" t="s">
        <v>1293</v>
      </c>
      <c r="F3903" s="162"/>
      <c r="G3903" s="175" t="s">
        <v>77</v>
      </c>
      <c r="H3903" s="178">
        <v>1</v>
      </c>
      <c r="I3903" s="177">
        <v>64.11</v>
      </c>
      <c r="J3903" s="177">
        <v>64.11</v>
      </c>
    </row>
    <row r="3904" spans="1:10" ht="26.4" x14ac:dyDescent="0.25">
      <c r="A3904" s="180" t="s">
        <v>1294</v>
      </c>
      <c r="B3904" s="182" t="s">
        <v>1295</v>
      </c>
      <c r="C3904" s="180" t="s">
        <v>36</v>
      </c>
      <c r="D3904" s="180" t="s">
        <v>1296</v>
      </c>
      <c r="E3904" s="163" t="s">
        <v>1297</v>
      </c>
      <c r="F3904" s="163"/>
      <c r="G3904" s="181" t="s">
        <v>1298</v>
      </c>
      <c r="H3904" s="184">
        <v>3.5999999999999997E-2</v>
      </c>
      <c r="I3904" s="183">
        <v>25.7</v>
      </c>
      <c r="J3904" s="183">
        <v>0.92</v>
      </c>
    </row>
    <row r="3905" spans="1:10" ht="26.4" x14ac:dyDescent="0.25">
      <c r="A3905" s="180" t="s">
        <v>1294</v>
      </c>
      <c r="B3905" s="182" t="s">
        <v>1299</v>
      </c>
      <c r="C3905" s="180" t="s">
        <v>36</v>
      </c>
      <c r="D3905" s="180" t="s">
        <v>1300</v>
      </c>
      <c r="E3905" s="163" t="s">
        <v>1297</v>
      </c>
      <c r="F3905" s="163"/>
      <c r="G3905" s="181" t="s">
        <v>1298</v>
      </c>
      <c r="H3905" s="184">
        <v>3.5999999999999997E-2</v>
      </c>
      <c r="I3905" s="183">
        <v>30.42</v>
      </c>
      <c r="J3905" s="183">
        <v>1.0900000000000001</v>
      </c>
    </row>
    <row r="3906" spans="1:10" x14ac:dyDescent="0.25">
      <c r="A3906" s="185" t="s">
        <v>1303</v>
      </c>
      <c r="B3906" s="187" t="s">
        <v>2695</v>
      </c>
      <c r="C3906" s="185" t="s">
        <v>36</v>
      </c>
      <c r="D3906" s="185" t="s">
        <v>2696</v>
      </c>
      <c r="E3906" s="164" t="s">
        <v>1307</v>
      </c>
      <c r="F3906" s="164"/>
      <c r="G3906" s="186" t="s">
        <v>77</v>
      </c>
      <c r="H3906" s="189">
        <v>1</v>
      </c>
      <c r="I3906" s="188">
        <v>62.1</v>
      </c>
      <c r="J3906" s="188">
        <v>62.1</v>
      </c>
    </row>
    <row r="3907" spans="1:10" x14ac:dyDescent="0.25">
      <c r="A3907" s="196"/>
      <c r="B3907" s="196"/>
      <c r="C3907" s="196"/>
      <c r="D3907" s="196"/>
      <c r="E3907" s="196" t="s">
        <v>1309</v>
      </c>
      <c r="F3907" s="197">
        <v>0.7</v>
      </c>
      <c r="G3907" s="196" t="s">
        <v>1310</v>
      </c>
      <c r="H3907" s="197">
        <v>0.81</v>
      </c>
      <c r="I3907" s="196" t="s">
        <v>1311</v>
      </c>
      <c r="J3907" s="197">
        <v>1.51</v>
      </c>
    </row>
    <row r="3908" spans="1:10" x14ac:dyDescent="0.25">
      <c r="A3908" s="196"/>
      <c r="B3908" s="196"/>
      <c r="C3908" s="196"/>
      <c r="D3908" s="196"/>
      <c r="E3908" s="196" t="s">
        <v>1312</v>
      </c>
      <c r="F3908" s="197">
        <v>13.14</v>
      </c>
      <c r="G3908" s="196"/>
      <c r="H3908" s="165" t="s">
        <v>1313</v>
      </c>
      <c r="I3908" s="165"/>
      <c r="J3908" s="197">
        <v>77.25</v>
      </c>
    </row>
    <row r="3909" spans="1:10" ht="14.4" thickBot="1" x14ac:dyDescent="0.3">
      <c r="A3909" s="191"/>
      <c r="B3909" s="191"/>
      <c r="C3909" s="191"/>
      <c r="D3909" s="191"/>
      <c r="E3909" s="191"/>
      <c r="F3909" s="191"/>
      <c r="G3909" s="191" t="s">
        <v>1314</v>
      </c>
      <c r="H3909" s="193" t="s">
        <v>2697</v>
      </c>
      <c r="I3909" s="191" t="s">
        <v>1316</v>
      </c>
      <c r="J3909" s="192">
        <v>10235.620000000001</v>
      </c>
    </row>
    <row r="3910" spans="1:10" ht="14.4" thickTop="1" x14ac:dyDescent="0.25">
      <c r="A3910" s="179"/>
      <c r="B3910" s="179"/>
      <c r="C3910" s="179"/>
      <c r="D3910" s="179"/>
      <c r="E3910" s="179"/>
      <c r="F3910" s="179"/>
      <c r="G3910" s="179"/>
      <c r="H3910" s="179"/>
      <c r="I3910" s="179"/>
      <c r="J3910" s="179"/>
    </row>
    <row r="3911" spans="1:10" x14ac:dyDescent="0.25">
      <c r="A3911" s="168" t="s">
        <v>1153</v>
      </c>
      <c r="B3911" s="170" t="s">
        <v>3</v>
      </c>
      <c r="C3911" s="168" t="s">
        <v>4</v>
      </c>
      <c r="D3911" s="168" t="s">
        <v>5</v>
      </c>
      <c r="E3911" s="161" t="s">
        <v>1291</v>
      </c>
      <c r="F3911" s="161"/>
      <c r="G3911" s="169" t="s">
        <v>6</v>
      </c>
      <c r="H3911" s="170" t="s">
        <v>7</v>
      </c>
      <c r="I3911" s="170" t="s">
        <v>8</v>
      </c>
      <c r="J3911" s="170" t="s">
        <v>10</v>
      </c>
    </row>
    <row r="3912" spans="1:10" ht="26.4" x14ac:dyDescent="0.25">
      <c r="A3912" s="174" t="s">
        <v>1292</v>
      </c>
      <c r="B3912" s="176" t="s">
        <v>1154</v>
      </c>
      <c r="C3912" s="174" t="s">
        <v>36</v>
      </c>
      <c r="D3912" s="174" t="s">
        <v>1155</v>
      </c>
      <c r="E3912" s="162" t="s">
        <v>1381</v>
      </c>
      <c r="F3912" s="162"/>
      <c r="G3912" s="175" t="s">
        <v>38</v>
      </c>
      <c r="H3912" s="178">
        <v>1</v>
      </c>
      <c r="I3912" s="177">
        <v>61.98</v>
      </c>
      <c r="J3912" s="177">
        <v>61.98</v>
      </c>
    </row>
    <row r="3913" spans="1:10" ht="26.4" x14ac:dyDescent="0.25">
      <c r="A3913" s="180" t="s">
        <v>1294</v>
      </c>
      <c r="B3913" s="182" t="s">
        <v>1299</v>
      </c>
      <c r="C3913" s="180" t="s">
        <v>36</v>
      </c>
      <c r="D3913" s="180" t="s">
        <v>1300</v>
      </c>
      <c r="E3913" s="163" t="s">
        <v>1297</v>
      </c>
      <c r="F3913" s="163"/>
      <c r="G3913" s="181" t="s">
        <v>1298</v>
      </c>
      <c r="H3913" s="184">
        <v>0.74529999999999996</v>
      </c>
      <c r="I3913" s="183">
        <v>30.42</v>
      </c>
      <c r="J3913" s="183">
        <v>22.67</v>
      </c>
    </row>
    <row r="3914" spans="1:10" ht="26.4" x14ac:dyDescent="0.25">
      <c r="A3914" s="180" t="s">
        <v>1294</v>
      </c>
      <c r="B3914" s="182" t="s">
        <v>1295</v>
      </c>
      <c r="C3914" s="180" t="s">
        <v>36</v>
      </c>
      <c r="D3914" s="180" t="s">
        <v>1296</v>
      </c>
      <c r="E3914" s="163" t="s">
        <v>1297</v>
      </c>
      <c r="F3914" s="163"/>
      <c r="G3914" s="181" t="s">
        <v>1298</v>
      </c>
      <c r="H3914" s="184">
        <v>0.74529999999999996</v>
      </c>
      <c r="I3914" s="183">
        <v>25.7</v>
      </c>
      <c r="J3914" s="183">
        <v>19.149999999999999</v>
      </c>
    </row>
    <row r="3915" spans="1:10" x14ac:dyDescent="0.25">
      <c r="A3915" s="185" t="s">
        <v>1303</v>
      </c>
      <c r="B3915" s="187" t="s">
        <v>2698</v>
      </c>
      <c r="C3915" s="185" t="s">
        <v>36</v>
      </c>
      <c r="D3915" s="185" t="s">
        <v>2699</v>
      </c>
      <c r="E3915" s="164" t="s">
        <v>1307</v>
      </c>
      <c r="F3915" s="164"/>
      <c r="G3915" s="186" t="s">
        <v>77</v>
      </c>
      <c r="H3915" s="189">
        <v>3</v>
      </c>
      <c r="I3915" s="188">
        <v>6.72</v>
      </c>
      <c r="J3915" s="188">
        <v>20.16</v>
      </c>
    </row>
    <row r="3916" spans="1:10" x14ac:dyDescent="0.25">
      <c r="A3916" s="196"/>
      <c r="B3916" s="196"/>
      <c r="C3916" s="196"/>
      <c r="D3916" s="196"/>
      <c r="E3916" s="196" t="s">
        <v>1309</v>
      </c>
      <c r="F3916" s="197">
        <v>14.63</v>
      </c>
      <c r="G3916" s="196" t="s">
        <v>1310</v>
      </c>
      <c r="H3916" s="197">
        <v>16.670000000000002</v>
      </c>
      <c r="I3916" s="196" t="s">
        <v>1311</v>
      </c>
      <c r="J3916" s="197">
        <v>31.3</v>
      </c>
    </row>
    <row r="3917" spans="1:10" x14ac:dyDescent="0.25">
      <c r="A3917" s="196"/>
      <c r="B3917" s="196"/>
      <c r="C3917" s="196"/>
      <c r="D3917" s="196"/>
      <c r="E3917" s="196" t="s">
        <v>1312</v>
      </c>
      <c r="F3917" s="197">
        <v>12.7</v>
      </c>
      <c r="G3917" s="196"/>
      <c r="H3917" s="165" t="s">
        <v>1313</v>
      </c>
      <c r="I3917" s="165"/>
      <c r="J3917" s="197">
        <v>74.680000000000007</v>
      </c>
    </row>
    <row r="3918" spans="1:10" ht="14.4" thickBot="1" x14ac:dyDescent="0.3">
      <c r="A3918" s="191"/>
      <c r="B3918" s="191"/>
      <c r="C3918" s="191"/>
      <c r="D3918" s="191"/>
      <c r="E3918" s="191"/>
      <c r="F3918" s="191"/>
      <c r="G3918" s="191" t="s">
        <v>1314</v>
      </c>
      <c r="H3918" s="193" t="s">
        <v>2700</v>
      </c>
      <c r="I3918" s="191" t="s">
        <v>1316</v>
      </c>
      <c r="J3918" s="192">
        <v>1045.52</v>
      </c>
    </row>
    <row r="3919" spans="1:10" ht="14.4" thickTop="1" x14ac:dyDescent="0.25">
      <c r="A3919" s="179"/>
      <c r="B3919" s="179"/>
      <c r="C3919" s="179"/>
      <c r="D3919" s="179"/>
      <c r="E3919" s="179"/>
      <c r="F3919" s="179"/>
      <c r="G3919" s="179"/>
      <c r="H3919" s="179"/>
      <c r="I3919" s="179"/>
      <c r="J3919" s="179"/>
    </row>
    <row r="3920" spans="1:10" x14ac:dyDescent="0.25">
      <c r="A3920" s="168" t="s">
        <v>1156</v>
      </c>
      <c r="B3920" s="170" t="s">
        <v>3</v>
      </c>
      <c r="C3920" s="168" t="s">
        <v>4</v>
      </c>
      <c r="D3920" s="168" t="s">
        <v>5</v>
      </c>
      <c r="E3920" s="161" t="s">
        <v>1291</v>
      </c>
      <c r="F3920" s="161"/>
      <c r="G3920" s="169" t="s">
        <v>6</v>
      </c>
      <c r="H3920" s="170" t="s">
        <v>7</v>
      </c>
      <c r="I3920" s="170" t="s">
        <v>8</v>
      </c>
      <c r="J3920" s="170" t="s">
        <v>10</v>
      </c>
    </row>
    <row r="3921" spans="1:10" ht="26.4" x14ac:dyDescent="0.25">
      <c r="A3921" s="174" t="s">
        <v>1292</v>
      </c>
      <c r="B3921" s="176" t="s">
        <v>1157</v>
      </c>
      <c r="C3921" s="174" t="s">
        <v>36</v>
      </c>
      <c r="D3921" s="174" t="s">
        <v>1158</v>
      </c>
      <c r="E3921" s="162" t="s">
        <v>1378</v>
      </c>
      <c r="F3921" s="162"/>
      <c r="G3921" s="175" t="s">
        <v>38</v>
      </c>
      <c r="H3921" s="178">
        <v>1</v>
      </c>
      <c r="I3921" s="177">
        <v>7.29</v>
      </c>
      <c r="J3921" s="177">
        <v>7.29</v>
      </c>
    </row>
    <row r="3922" spans="1:10" ht="26.4" x14ac:dyDescent="0.25">
      <c r="A3922" s="180" t="s">
        <v>1294</v>
      </c>
      <c r="B3922" s="182" t="s">
        <v>1299</v>
      </c>
      <c r="C3922" s="180" t="s">
        <v>36</v>
      </c>
      <c r="D3922" s="180" t="s">
        <v>1300</v>
      </c>
      <c r="E3922" s="163" t="s">
        <v>1297</v>
      </c>
      <c r="F3922" s="163"/>
      <c r="G3922" s="181" t="s">
        <v>1298</v>
      </c>
      <c r="H3922" s="184">
        <v>5.57E-2</v>
      </c>
      <c r="I3922" s="183">
        <v>30.42</v>
      </c>
      <c r="J3922" s="183">
        <v>1.69</v>
      </c>
    </row>
    <row r="3923" spans="1:10" ht="26.4" x14ac:dyDescent="0.25">
      <c r="A3923" s="180" t="s">
        <v>1294</v>
      </c>
      <c r="B3923" s="182" t="s">
        <v>1295</v>
      </c>
      <c r="C3923" s="180" t="s">
        <v>36</v>
      </c>
      <c r="D3923" s="180" t="s">
        <v>1296</v>
      </c>
      <c r="E3923" s="163" t="s">
        <v>1297</v>
      </c>
      <c r="F3923" s="163"/>
      <c r="G3923" s="181" t="s">
        <v>1298</v>
      </c>
      <c r="H3923" s="184">
        <v>1.1140000000000001E-2</v>
      </c>
      <c r="I3923" s="183">
        <v>25.7</v>
      </c>
      <c r="J3923" s="183">
        <v>0.28000000000000003</v>
      </c>
    </row>
    <row r="3924" spans="1:10" ht="26.4" x14ac:dyDescent="0.25">
      <c r="A3924" s="185" t="s">
        <v>1303</v>
      </c>
      <c r="B3924" s="187" t="s">
        <v>1416</v>
      </c>
      <c r="C3924" s="185" t="s">
        <v>36</v>
      </c>
      <c r="D3924" s="185" t="s">
        <v>1417</v>
      </c>
      <c r="E3924" s="164" t="s">
        <v>1307</v>
      </c>
      <c r="F3924" s="164"/>
      <c r="G3924" s="186" t="s">
        <v>38</v>
      </c>
      <c r="H3924" s="189">
        <v>1</v>
      </c>
      <c r="I3924" s="188">
        <v>5.32</v>
      </c>
      <c r="J3924" s="188">
        <v>5.32</v>
      </c>
    </row>
    <row r="3925" spans="1:10" x14ac:dyDescent="0.25">
      <c r="A3925" s="196"/>
      <c r="B3925" s="196"/>
      <c r="C3925" s="196"/>
      <c r="D3925" s="196"/>
      <c r="E3925" s="196" t="s">
        <v>1309</v>
      </c>
      <c r="F3925" s="197">
        <v>0.7</v>
      </c>
      <c r="G3925" s="196" t="s">
        <v>1310</v>
      </c>
      <c r="H3925" s="197">
        <v>0.8</v>
      </c>
      <c r="I3925" s="196" t="s">
        <v>1311</v>
      </c>
      <c r="J3925" s="197">
        <v>1.5</v>
      </c>
    </row>
    <row r="3926" spans="1:10" x14ac:dyDescent="0.25">
      <c r="A3926" s="196"/>
      <c r="B3926" s="196"/>
      <c r="C3926" s="196"/>
      <c r="D3926" s="196"/>
      <c r="E3926" s="196" t="s">
        <v>1312</v>
      </c>
      <c r="F3926" s="197">
        <v>1.49</v>
      </c>
      <c r="G3926" s="196"/>
      <c r="H3926" s="165" t="s">
        <v>1313</v>
      </c>
      <c r="I3926" s="165"/>
      <c r="J3926" s="197">
        <v>8.7799999999999994</v>
      </c>
    </row>
    <row r="3927" spans="1:10" ht="14.4" thickBot="1" x14ac:dyDescent="0.3">
      <c r="A3927" s="191"/>
      <c r="B3927" s="191"/>
      <c r="C3927" s="191"/>
      <c r="D3927" s="191"/>
      <c r="E3927" s="191"/>
      <c r="F3927" s="191"/>
      <c r="G3927" s="191" t="s">
        <v>1314</v>
      </c>
      <c r="H3927" s="193" t="s">
        <v>1351</v>
      </c>
      <c r="I3927" s="191" t="s">
        <v>1316</v>
      </c>
      <c r="J3927" s="192">
        <v>175.6</v>
      </c>
    </row>
    <row r="3928" spans="1:10" ht="14.4" thickTop="1" x14ac:dyDescent="0.25">
      <c r="A3928" s="179"/>
      <c r="B3928" s="179"/>
      <c r="C3928" s="179"/>
      <c r="D3928" s="179"/>
      <c r="E3928" s="179"/>
      <c r="F3928" s="179"/>
      <c r="G3928" s="179"/>
      <c r="H3928" s="179"/>
      <c r="I3928" s="179"/>
      <c r="J3928" s="179"/>
    </row>
    <row r="3929" spans="1:10" x14ac:dyDescent="0.25">
      <c r="A3929" s="171" t="s">
        <v>1159</v>
      </c>
      <c r="B3929" s="171"/>
      <c r="C3929" s="171"/>
      <c r="D3929" s="171" t="s">
        <v>1160</v>
      </c>
      <c r="E3929" s="171"/>
      <c r="F3929" s="160"/>
      <c r="G3929" s="160"/>
      <c r="H3929" s="172"/>
      <c r="I3929" s="171"/>
      <c r="J3929" s="173">
        <v>122206.59</v>
      </c>
    </row>
    <row r="3930" spans="1:10" x14ac:dyDescent="0.25">
      <c r="A3930" s="171" t="s">
        <v>1161</v>
      </c>
      <c r="B3930" s="171"/>
      <c r="C3930" s="171"/>
      <c r="D3930" s="171" t="s">
        <v>846</v>
      </c>
      <c r="E3930" s="171"/>
      <c r="F3930" s="160"/>
      <c r="G3930" s="160"/>
      <c r="H3930" s="172"/>
      <c r="I3930" s="171"/>
      <c r="J3930" s="173">
        <v>90073.24</v>
      </c>
    </row>
    <row r="3931" spans="1:10" x14ac:dyDescent="0.25">
      <c r="A3931" s="168" t="s">
        <v>1162</v>
      </c>
      <c r="B3931" s="170" t="s">
        <v>3</v>
      </c>
      <c r="C3931" s="168" t="s">
        <v>4</v>
      </c>
      <c r="D3931" s="168" t="s">
        <v>5</v>
      </c>
      <c r="E3931" s="161" t="s">
        <v>1291</v>
      </c>
      <c r="F3931" s="161"/>
      <c r="G3931" s="169" t="s">
        <v>6</v>
      </c>
      <c r="H3931" s="170" t="s">
        <v>7</v>
      </c>
      <c r="I3931" s="170" t="s">
        <v>8</v>
      </c>
      <c r="J3931" s="170" t="s">
        <v>10</v>
      </c>
    </row>
    <row r="3932" spans="1:10" ht="39.6" x14ac:dyDescent="0.25">
      <c r="A3932" s="174" t="s">
        <v>1292</v>
      </c>
      <c r="B3932" s="176" t="s">
        <v>1163</v>
      </c>
      <c r="C3932" s="174" t="s">
        <v>20</v>
      </c>
      <c r="D3932" s="174" t="s">
        <v>1164</v>
      </c>
      <c r="E3932" s="162" t="s">
        <v>2701</v>
      </c>
      <c r="F3932" s="162"/>
      <c r="G3932" s="175" t="s">
        <v>77</v>
      </c>
      <c r="H3932" s="178">
        <v>1</v>
      </c>
      <c r="I3932" s="177">
        <v>28.52</v>
      </c>
      <c r="J3932" s="177">
        <v>28.52</v>
      </c>
    </row>
    <row r="3933" spans="1:10" ht="26.4" x14ac:dyDescent="0.25">
      <c r="A3933" s="180" t="s">
        <v>1294</v>
      </c>
      <c r="B3933" s="182" t="s">
        <v>1355</v>
      </c>
      <c r="C3933" s="180" t="s">
        <v>36</v>
      </c>
      <c r="D3933" s="180" t="s">
        <v>1356</v>
      </c>
      <c r="E3933" s="163" t="s">
        <v>1297</v>
      </c>
      <c r="F3933" s="163"/>
      <c r="G3933" s="181" t="s">
        <v>1298</v>
      </c>
      <c r="H3933" s="184">
        <v>5.8999999999999997E-2</v>
      </c>
      <c r="I3933" s="183">
        <v>29.46</v>
      </c>
      <c r="J3933" s="183">
        <v>1.73</v>
      </c>
    </row>
    <row r="3934" spans="1:10" ht="26.4" x14ac:dyDescent="0.25">
      <c r="A3934" s="180" t="s">
        <v>1294</v>
      </c>
      <c r="B3934" s="182" t="s">
        <v>1353</v>
      </c>
      <c r="C3934" s="180" t="s">
        <v>36</v>
      </c>
      <c r="D3934" s="180" t="s">
        <v>1354</v>
      </c>
      <c r="E3934" s="163" t="s">
        <v>1297</v>
      </c>
      <c r="F3934" s="163"/>
      <c r="G3934" s="181" t="s">
        <v>1298</v>
      </c>
      <c r="H3934" s="184">
        <v>5.8999999999999997E-2</v>
      </c>
      <c r="I3934" s="183">
        <v>24.83</v>
      </c>
      <c r="J3934" s="183">
        <v>1.46</v>
      </c>
    </row>
    <row r="3935" spans="1:10" ht="26.4" x14ac:dyDescent="0.25">
      <c r="A3935" s="185" t="s">
        <v>1303</v>
      </c>
      <c r="B3935" s="187" t="s">
        <v>2702</v>
      </c>
      <c r="C3935" s="185" t="s">
        <v>36</v>
      </c>
      <c r="D3935" s="185" t="s">
        <v>2703</v>
      </c>
      <c r="E3935" s="164" t="s">
        <v>1307</v>
      </c>
      <c r="F3935" s="164"/>
      <c r="G3935" s="186" t="s">
        <v>77</v>
      </c>
      <c r="H3935" s="189">
        <v>1.0210999999999999</v>
      </c>
      <c r="I3935" s="188">
        <v>21.17</v>
      </c>
      <c r="J3935" s="188">
        <v>21.61</v>
      </c>
    </row>
    <row r="3936" spans="1:10" ht="52.8" x14ac:dyDescent="0.25">
      <c r="A3936" s="185" t="s">
        <v>1303</v>
      </c>
      <c r="B3936" s="187" t="s">
        <v>2704</v>
      </c>
      <c r="C3936" s="185" t="s">
        <v>36</v>
      </c>
      <c r="D3936" s="185" t="s">
        <v>2705</v>
      </c>
      <c r="E3936" s="164" t="s">
        <v>1307</v>
      </c>
      <c r="F3936" s="164"/>
      <c r="G3936" s="186" t="s">
        <v>77</v>
      </c>
      <c r="H3936" s="189">
        <v>1.0210999999999999</v>
      </c>
      <c r="I3936" s="188">
        <v>3.65</v>
      </c>
      <c r="J3936" s="188">
        <v>3.72</v>
      </c>
    </row>
    <row r="3937" spans="1:10" x14ac:dyDescent="0.25">
      <c r="A3937" s="196"/>
      <c r="B3937" s="196"/>
      <c r="C3937" s="196"/>
      <c r="D3937" s="196"/>
      <c r="E3937" s="196" t="s">
        <v>1309</v>
      </c>
      <c r="F3937" s="197">
        <v>1.1299999999999999</v>
      </c>
      <c r="G3937" s="196" t="s">
        <v>1310</v>
      </c>
      <c r="H3937" s="197">
        <v>1.29</v>
      </c>
      <c r="I3937" s="196" t="s">
        <v>1311</v>
      </c>
      <c r="J3937" s="197">
        <v>2.42</v>
      </c>
    </row>
    <row r="3938" spans="1:10" x14ac:dyDescent="0.25">
      <c r="A3938" s="196"/>
      <c r="B3938" s="196"/>
      <c r="C3938" s="196"/>
      <c r="D3938" s="196"/>
      <c r="E3938" s="196" t="s">
        <v>1312</v>
      </c>
      <c r="F3938" s="197">
        <v>5.84</v>
      </c>
      <c r="G3938" s="196"/>
      <c r="H3938" s="165" t="s">
        <v>1313</v>
      </c>
      <c r="I3938" s="165"/>
      <c r="J3938" s="197">
        <v>34.36</v>
      </c>
    </row>
    <row r="3939" spans="1:10" ht="14.4" thickBot="1" x14ac:dyDescent="0.3">
      <c r="A3939" s="191"/>
      <c r="B3939" s="191"/>
      <c r="C3939" s="191"/>
      <c r="D3939" s="191"/>
      <c r="E3939" s="191"/>
      <c r="F3939" s="191"/>
      <c r="G3939" s="191" t="s">
        <v>1314</v>
      </c>
      <c r="H3939" s="193" t="s">
        <v>2706</v>
      </c>
      <c r="I3939" s="191" t="s">
        <v>1316</v>
      </c>
      <c r="J3939" s="192">
        <v>4672.96</v>
      </c>
    </row>
    <row r="3940" spans="1:10" ht="14.4" thickTop="1" x14ac:dyDescent="0.25">
      <c r="A3940" s="179"/>
      <c r="B3940" s="179"/>
      <c r="C3940" s="179"/>
      <c r="D3940" s="179"/>
      <c r="E3940" s="179"/>
      <c r="F3940" s="179"/>
      <c r="G3940" s="179"/>
      <c r="H3940" s="179"/>
      <c r="I3940" s="179"/>
      <c r="J3940" s="179"/>
    </row>
    <row r="3941" spans="1:10" x14ac:dyDescent="0.25">
      <c r="A3941" s="168" t="s">
        <v>1165</v>
      </c>
      <c r="B3941" s="170" t="s">
        <v>3</v>
      </c>
      <c r="C3941" s="168" t="s">
        <v>4</v>
      </c>
      <c r="D3941" s="168" t="s">
        <v>5</v>
      </c>
      <c r="E3941" s="161" t="s">
        <v>1291</v>
      </c>
      <c r="F3941" s="161"/>
      <c r="G3941" s="169" t="s">
        <v>6</v>
      </c>
      <c r="H3941" s="170" t="s">
        <v>7</v>
      </c>
      <c r="I3941" s="170" t="s">
        <v>8</v>
      </c>
      <c r="J3941" s="170" t="s">
        <v>10</v>
      </c>
    </row>
    <row r="3942" spans="1:10" ht="39.6" x14ac:dyDescent="0.25">
      <c r="A3942" s="174" t="s">
        <v>1292</v>
      </c>
      <c r="B3942" s="176" t="s">
        <v>1166</v>
      </c>
      <c r="C3942" s="174" t="s">
        <v>36</v>
      </c>
      <c r="D3942" s="174" t="s">
        <v>1167</v>
      </c>
      <c r="E3942" s="162" t="s">
        <v>2707</v>
      </c>
      <c r="F3942" s="162"/>
      <c r="G3942" s="175" t="s">
        <v>77</v>
      </c>
      <c r="H3942" s="178">
        <v>1</v>
      </c>
      <c r="I3942" s="177">
        <v>50.56</v>
      </c>
      <c r="J3942" s="177">
        <v>50.56</v>
      </c>
    </row>
    <row r="3943" spans="1:10" ht="39.6" x14ac:dyDescent="0.25">
      <c r="A3943" s="180" t="s">
        <v>1294</v>
      </c>
      <c r="B3943" s="182" t="s">
        <v>2708</v>
      </c>
      <c r="C3943" s="180" t="s">
        <v>36</v>
      </c>
      <c r="D3943" s="180" t="s">
        <v>2709</v>
      </c>
      <c r="E3943" s="163" t="s">
        <v>2710</v>
      </c>
      <c r="F3943" s="163"/>
      <c r="G3943" s="181" t="s">
        <v>77</v>
      </c>
      <c r="H3943" s="184">
        <v>1</v>
      </c>
      <c r="I3943" s="183">
        <v>45.68</v>
      </c>
      <c r="J3943" s="183">
        <v>45.68</v>
      </c>
    </row>
    <row r="3944" spans="1:10" ht="39.6" x14ac:dyDescent="0.25">
      <c r="A3944" s="180" t="s">
        <v>1294</v>
      </c>
      <c r="B3944" s="182" t="s">
        <v>2711</v>
      </c>
      <c r="C3944" s="180" t="s">
        <v>36</v>
      </c>
      <c r="D3944" s="180" t="s">
        <v>2712</v>
      </c>
      <c r="E3944" s="163" t="s">
        <v>2600</v>
      </c>
      <c r="F3944" s="163"/>
      <c r="G3944" s="181" t="s">
        <v>77</v>
      </c>
      <c r="H3944" s="184">
        <v>1</v>
      </c>
      <c r="I3944" s="183">
        <v>4.88</v>
      </c>
      <c r="J3944" s="183">
        <v>4.88</v>
      </c>
    </row>
    <row r="3945" spans="1:10" x14ac:dyDescent="0.25">
      <c r="A3945" s="196"/>
      <c r="B3945" s="196"/>
      <c r="C3945" s="196"/>
      <c r="D3945" s="196"/>
      <c r="E3945" s="196" t="s">
        <v>1309</v>
      </c>
      <c r="F3945" s="197">
        <v>1.76</v>
      </c>
      <c r="G3945" s="196" t="s">
        <v>1310</v>
      </c>
      <c r="H3945" s="197">
        <v>2.0099999999999998</v>
      </c>
      <c r="I3945" s="196" t="s">
        <v>1311</v>
      </c>
      <c r="J3945" s="197">
        <v>3.77</v>
      </c>
    </row>
    <row r="3946" spans="1:10" x14ac:dyDescent="0.25">
      <c r="A3946" s="196"/>
      <c r="B3946" s="196"/>
      <c r="C3946" s="196"/>
      <c r="D3946" s="196"/>
      <c r="E3946" s="196" t="s">
        <v>1312</v>
      </c>
      <c r="F3946" s="197">
        <v>10.36</v>
      </c>
      <c r="G3946" s="196"/>
      <c r="H3946" s="165" t="s">
        <v>1313</v>
      </c>
      <c r="I3946" s="165"/>
      <c r="J3946" s="197">
        <v>60.92</v>
      </c>
    </row>
    <row r="3947" spans="1:10" ht="14.4" thickBot="1" x14ac:dyDescent="0.3">
      <c r="A3947" s="191"/>
      <c r="B3947" s="191"/>
      <c r="C3947" s="191"/>
      <c r="D3947" s="191"/>
      <c r="E3947" s="191"/>
      <c r="F3947" s="191"/>
      <c r="G3947" s="191" t="s">
        <v>1314</v>
      </c>
      <c r="H3947" s="193" t="s">
        <v>2713</v>
      </c>
      <c r="I3947" s="191" t="s">
        <v>1316</v>
      </c>
      <c r="J3947" s="192">
        <v>1949.44</v>
      </c>
    </row>
    <row r="3948" spans="1:10" ht="14.4" thickTop="1" x14ac:dyDescent="0.25">
      <c r="A3948" s="179"/>
      <c r="B3948" s="179"/>
      <c r="C3948" s="179"/>
      <c r="D3948" s="179"/>
      <c r="E3948" s="179"/>
      <c r="F3948" s="179"/>
      <c r="G3948" s="179"/>
      <c r="H3948" s="179"/>
      <c r="I3948" s="179"/>
      <c r="J3948" s="179"/>
    </row>
    <row r="3949" spans="1:10" x14ac:dyDescent="0.25">
      <c r="A3949" s="168" t="s">
        <v>1168</v>
      </c>
      <c r="B3949" s="170" t="s">
        <v>3</v>
      </c>
      <c r="C3949" s="168" t="s">
        <v>4</v>
      </c>
      <c r="D3949" s="168" t="s">
        <v>5</v>
      </c>
      <c r="E3949" s="161" t="s">
        <v>1291</v>
      </c>
      <c r="F3949" s="161"/>
      <c r="G3949" s="169" t="s">
        <v>6</v>
      </c>
      <c r="H3949" s="170" t="s">
        <v>7</v>
      </c>
      <c r="I3949" s="170" t="s">
        <v>8</v>
      </c>
      <c r="J3949" s="170" t="s">
        <v>10</v>
      </c>
    </row>
    <row r="3950" spans="1:10" ht="39.6" x14ac:dyDescent="0.25">
      <c r="A3950" s="174" t="s">
        <v>1292</v>
      </c>
      <c r="B3950" s="176" t="s">
        <v>1169</v>
      </c>
      <c r="C3950" s="174" t="s">
        <v>36</v>
      </c>
      <c r="D3950" s="174" t="s">
        <v>1170</v>
      </c>
      <c r="E3950" s="162" t="s">
        <v>2707</v>
      </c>
      <c r="F3950" s="162"/>
      <c r="G3950" s="175" t="s">
        <v>77</v>
      </c>
      <c r="H3950" s="178">
        <v>1</v>
      </c>
      <c r="I3950" s="177">
        <v>63.87</v>
      </c>
      <c r="J3950" s="177">
        <v>63.87</v>
      </c>
    </row>
    <row r="3951" spans="1:10" ht="39.6" x14ac:dyDescent="0.25">
      <c r="A3951" s="180" t="s">
        <v>1294</v>
      </c>
      <c r="B3951" s="182" t="s">
        <v>2711</v>
      </c>
      <c r="C3951" s="180" t="s">
        <v>36</v>
      </c>
      <c r="D3951" s="180" t="s">
        <v>2712</v>
      </c>
      <c r="E3951" s="163" t="s">
        <v>2600</v>
      </c>
      <c r="F3951" s="163"/>
      <c r="G3951" s="181" t="s">
        <v>77</v>
      </c>
      <c r="H3951" s="184">
        <v>1</v>
      </c>
      <c r="I3951" s="183">
        <v>4.88</v>
      </c>
      <c r="J3951" s="183">
        <v>4.88</v>
      </c>
    </row>
    <row r="3952" spans="1:10" ht="39.6" x14ac:dyDescent="0.25">
      <c r="A3952" s="180" t="s">
        <v>1294</v>
      </c>
      <c r="B3952" s="182" t="s">
        <v>2714</v>
      </c>
      <c r="C3952" s="180" t="s">
        <v>36</v>
      </c>
      <c r="D3952" s="180" t="s">
        <v>2715</v>
      </c>
      <c r="E3952" s="163" t="s">
        <v>2710</v>
      </c>
      <c r="F3952" s="163"/>
      <c r="G3952" s="181" t="s">
        <v>77</v>
      </c>
      <c r="H3952" s="184">
        <v>1</v>
      </c>
      <c r="I3952" s="183">
        <v>58.99</v>
      </c>
      <c r="J3952" s="183">
        <v>58.99</v>
      </c>
    </row>
    <row r="3953" spans="1:10" x14ac:dyDescent="0.25">
      <c r="A3953" s="196"/>
      <c r="B3953" s="196"/>
      <c r="C3953" s="196"/>
      <c r="D3953" s="196"/>
      <c r="E3953" s="196" t="s">
        <v>1309</v>
      </c>
      <c r="F3953" s="197">
        <v>1.93</v>
      </c>
      <c r="G3953" s="196" t="s">
        <v>1310</v>
      </c>
      <c r="H3953" s="197">
        <v>2.21</v>
      </c>
      <c r="I3953" s="196" t="s">
        <v>1311</v>
      </c>
      <c r="J3953" s="197">
        <v>4.1399999999999997</v>
      </c>
    </row>
    <row r="3954" spans="1:10" x14ac:dyDescent="0.25">
      <c r="A3954" s="196"/>
      <c r="B3954" s="196"/>
      <c r="C3954" s="196"/>
      <c r="D3954" s="196"/>
      <c r="E3954" s="196" t="s">
        <v>1312</v>
      </c>
      <c r="F3954" s="197">
        <v>13.09</v>
      </c>
      <c r="G3954" s="196"/>
      <c r="H3954" s="165" t="s">
        <v>1313</v>
      </c>
      <c r="I3954" s="165"/>
      <c r="J3954" s="197">
        <v>76.959999999999994</v>
      </c>
    </row>
    <row r="3955" spans="1:10" ht="14.4" thickBot="1" x14ac:dyDescent="0.3">
      <c r="A3955" s="191"/>
      <c r="B3955" s="191"/>
      <c r="C3955" s="191"/>
      <c r="D3955" s="191"/>
      <c r="E3955" s="191"/>
      <c r="F3955" s="191"/>
      <c r="G3955" s="191" t="s">
        <v>1314</v>
      </c>
      <c r="H3955" s="193" t="s">
        <v>2716</v>
      </c>
      <c r="I3955" s="191" t="s">
        <v>1316</v>
      </c>
      <c r="J3955" s="192">
        <v>9389.1200000000008</v>
      </c>
    </row>
    <row r="3956" spans="1:10" ht="14.4" thickTop="1" x14ac:dyDescent="0.25">
      <c r="A3956" s="179"/>
      <c r="B3956" s="179"/>
      <c r="C3956" s="179"/>
      <c r="D3956" s="179"/>
      <c r="E3956" s="179"/>
      <c r="F3956" s="179"/>
      <c r="G3956" s="179"/>
      <c r="H3956" s="179"/>
      <c r="I3956" s="179"/>
      <c r="J3956" s="179"/>
    </row>
    <row r="3957" spans="1:10" x14ac:dyDescent="0.25">
      <c r="A3957" s="168" t="s">
        <v>1171</v>
      </c>
      <c r="B3957" s="170" t="s">
        <v>3</v>
      </c>
      <c r="C3957" s="168" t="s">
        <v>4</v>
      </c>
      <c r="D3957" s="168" t="s">
        <v>5</v>
      </c>
      <c r="E3957" s="161" t="s">
        <v>1291</v>
      </c>
      <c r="F3957" s="161"/>
      <c r="G3957" s="169" t="s">
        <v>6</v>
      </c>
      <c r="H3957" s="170" t="s">
        <v>7</v>
      </c>
      <c r="I3957" s="170" t="s">
        <v>8</v>
      </c>
      <c r="J3957" s="170" t="s">
        <v>10</v>
      </c>
    </row>
    <row r="3958" spans="1:10" ht="39.6" x14ac:dyDescent="0.25">
      <c r="A3958" s="174" t="s">
        <v>1292</v>
      </c>
      <c r="B3958" s="176" t="s">
        <v>1172</v>
      </c>
      <c r="C3958" s="174" t="s">
        <v>36</v>
      </c>
      <c r="D3958" s="174" t="s">
        <v>1173</v>
      </c>
      <c r="E3958" s="162" t="s">
        <v>2710</v>
      </c>
      <c r="F3958" s="162"/>
      <c r="G3958" s="175" t="s">
        <v>77</v>
      </c>
      <c r="H3958" s="178">
        <v>1</v>
      </c>
      <c r="I3958" s="177">
        <v>72.53</v>
      </c>
      <c r="J3958" s="177">
        <v>72.53</v>
      </c>
    </row>
    <row r="3959" spans="1:10" ht="26.4" x14ac:dyDescent="0.25">
      <c r="A3959" s="180" t="s">
        <v>1294</v>
      </c>
      <c r="B3959" s="182" t="s">
        <v>2717</v>
      </c>
      <c r="C3959" s="180" t="s">
        <v>36</v>
      </c>
      <c r="D3959" s="180" t="s">
        <v>2718</v>
      </c>
      <c r="E3959" s="163" t="s">
        <v>1297</v>
      </c>
      <c r="F3959" s="163"/>
      <c r="G3959" s="181" t="s">
        <v>1298</v>
      </c>
      <c r="H3959" s="184">
        <v>7.1814000000000003E-2</v>
      </c>
      <c r="I3959" s="183">
        <v>30.64</v>
      </c>
      <c r="J3959" s="183">
        <v>2.2000000000000002</v>
      </c>
    </row>
    <row r="3960" spans="1:10" ht="26.4" x14ac:dyDescent="0.25">
      <c r="A3960" s="180" t="s">
        <v>1294</v>
      </c>
      <c r="B3960" s="182" t="s">
        <v>1580</v>
      </c>
      <c r="C3960" s="180" t="s">
        <v>36</v>
      </c>
      <c r="D3960" s="180" t="s">
        <v>1581</v>
      </c>
      <c r="E3960" s="163" t="s">
        <v>1297</v>
      </c>
      <c r="F3960" s="163"/>
      <c r="G3960" s="181" t="s">
        <v>1298</v>
      </c>
      <c r="H3960" s="184">
        <v>7.1814000000000003E-2</v>
      </c>
      <c r="I3960" s="183">
        <v>25.28</v>
      </c>
      <c r="J3960" s="183">
        <v>1.81</v>
      </c>
    </row>
    <row r="3961" spans="1:10" ht="26.4" x14ac:dyDescent="0.25">
      <c r="A3961" s="185" t="s">
        <v>1303</v>
      </c>
      <c r="B3961" s="187" t="s">
        <v>2719</v>
      </c>
      <c r="C3961" s="185" t="s">
        <v>36</v>
      </c>
      <c r="D3961" s="185" t="s">
        <v>2720</v>
      </c>
      <c r="E3961" s="164" t="s">
        <v>1307</v>
      </c>
      <c r="F3961" s="164"/>
      <c r="G3961" s="186" t="s">
        <v>77</v>
      </c>
      <c r="H3961" s="189">
        <v>1.0227269999999999</v>
      </c>
      <c r="I3961" s="188">
        <v>54.95</v>
      </c>
      <c r="J3961" s="188">
        <v>56.19</v>
      </c>
    </row>
    <row r="3962" spans="1:10" ht="52.8" x14ac:dyDescent="0.25">
      <c r="A3962" s="185" t="s">
        <v>1303</v>
      </c>
      <c r="B3962" s="187" t="s">
        <v>2721</v>
      </c>
      <c r="C3962" s="185" t="s">
        <v>36</v>
      </c>
      <c r="D3962" s="185" t="s">
        <v>2722</v>
      </c>
      <c r="E3962" s="164" t="s">
        <v>1307</v>
      </c>
      <c r="F3962" s="164"/>
      <c r="G3962" s="186" t="s">
        <v>77</v>
      </c>
      <c r="H3962" s="189">
        <v>1.0227269999999999</v>
      </c>
      <c r="I3962" s="188">
        <v>12.06</v>
      </c>
      <c r="J3962" s="188">
        <v>12.33</v>
      </c>
    </row>
    <row r="3963" spans="1:10" x14ac:dyDescent="0.25">
      <c r="A3963" s="196"/>
      <c r="B3963" s="196"/>
      <c r="C3963" s="196"/>
      <c r="D3963" s="196"/>
      <c r="E3963" s="196" t="s">
        <v>1309</v>
      </c>
      <c r="F3963" s="197">
        <v>1.4</v>
      </c>
      <c r="G3963" s="196" t="s">
        <v>1310</v>
      </c>
      <c r="H3963" s="197">
        <v>1.6</v>
      </c>
      <c r="I3963" s="196" t="s">
        <v>1311</v>
      </c>
      <c r="J3963" s="197">
        <v>3</v>
      </c>
    </row>
    <row r="3964" spans="1:10" x14ac:dyDescent="0.25">
      <c r="A3964" s="196"/>
      <c r="B3964" s="196"/>
      <c r="C3964" s="196"/>
      <c r="D3964" s="196"/>
      <c r="E3964" s="196" t="s">
        <v>1312</v>
      </c>
      <c r="F3964" s="197">
        <v>14.86</v>
      </c>
      <c r="G3964" s="196"/>
      <c r="H3964" s="165" t="s">
        <v>1313</v>
      </c>
      <c r="I3964" s="165"/>
      <c r="J3964" s="197">
        <v>87.39</v>
      </c>
    </row>
    <row r="3965" spans="1:10" ht="14.4" thickBot="1" x14ac:dyDescent="0.3">
      <c r="A3965" s="191"/>
      <c r="B3965" s="191"/>
      <c r="C3965" s="191"/>
      <c r="D3965" s="191"/>
      <c r="E3965" s="191"/>
      <c r="F3965" s="191"/>
      <c r="G3965" s="191" t="s">
        <v>1314</v>
      </c>
      <c r="H3965" s="193" t="s">
        <v>2112</v>
      </c>
      <c r="I3965" s="191" t="s">
        <v>1316</v>
      </c>
      <c r="J3965" s="192">
        <v>1573.02</v>
      </c>
    </row>
    <row r="3966" spans="1:10" ht="14.4" thickTop="1" x14ac:dyDescent="0.25">
      <c r="A3966" s="179"/>
      <c r="B3966" s="179"/>
      <c r="C3966" s="179"/>
      <c r="D3966" s="179"/>
      <c r="E3966" s="179"/>
      <c r="F3966" s="179"/>
      <c r="G3966" s="179"/>
      <c r="H3966" s="179"/>
      <c r="I3966" s="179"/>
      <c r="J3966" s="179"/>
    </row>
    <row r="3967" spans="1:10" x14ac:dyDescent="0.25">
      <c r="A3967" s="168" t="s">
        <v>1174</v>
      </c>
      <c r="B3967" s="170" t="s">
        <v>3</v>
      </c>
      <c r="C3967" s="168" t="s">
        <v>4</v>
      </c>
      <c r="D3967" s="168" t="s">
        <v>5</v>
      </c>
      <c r="E3967" s="161" t="s">
        <v>1291</v>
      </c>
      <c r="F3967" s="161"/>
      <c r="G3967" s="169" t="s">
        <v>6</v>
      </c>
      <c r="H3967" s="170" t="s">
        <v>7</v>
      </c>
      <c r="I3967" s="170" t="s">
        <v>8</v>
      </c>
      <c r="J3967" s="170" t="s">
        <v>10</v>
      </c>
    </row>
    <row r="3968" spans="1:10" ht="26.4" x14ac:dyDescent="0.25">
      <c r="A3968" s="174" t="s">
        <v>1292</v>
      </c>
      <c r="B3968" s="176" t="s">
        <v>1175</v>
      </c>
      <c r="C3968" s="174" t="s">
        <v>20</v>
      </c>
      <c r="D3968" s="174" t="s">
        <v>1176</v>
      </c>
      <c r="E3968" s="162" t="s">
        <v>1293</v>
      </c>
      <c r="F3968" s="162"/>
      <c r="G3968" s="175" t="s">
        <v>77</v>
      </c>
      <c r="H3968" s="178">
        <v>1</v>
      </c>
      <c r="I3968" s="177">
        <v>17.32</v>
      </c>
      <c r="J3968" s="177">
        <v>17.32</v>
      </c>
    </row>
    <row r="3969" spans="1:10" ht="26.4" x14ac:dyDescent="0.25">
      <c r="A3969" s="180" t="s">
        <v>1294</v>
      </c>
      <c r="B3969" s="182" t="s">
        <v>1299</v>
      </c>
      <c r="C3969" s="180" t="s">
        <v>36</v>
      </c>
      <c r="D3969" s="180" t="s">
        <v>1300</v>
      </c>
      <c r="E3969" s="163" t="s">
        <v>1297</v>
      </c>
      <c r="F3969" s="163"/>
      <c r="G3969" s="181" t="s">
        <v>1298</v>
      </c>
      <c r="H3969" s="184">
        <v>0.11</v>
      </c>
      <c r="I3969" s="183">
        <v>30.42</v>
      </c>
      <c r="J3969" s="183">
        <v>3.34</v>
      </c>
    </row>
    <row r="3970" spans="1:10" ht="26.4" x14ac:dyDescent="0.25">
      <c r="A3970" s="180" t="s">
        <v>1294</v>
      </c>
      <c r="B3970" s="182" t="s">
        <v>1301</v>
      </c>
      <c r="C3970" s="180" t="s">
        <v>36</v>
      </c>
      <c r="D3970" s="180" t="s">
        <v>1302</v>
      </c>
      <c r="E3970" s="163" t="s">
        <v>1297</v>
      </c>
      <c r="F3970" s="163"/>
      <c r="G3970" s="181" t="s">
        <v>1298</v>
      </c>
      <c r="H3970" s="184">
        <v>0.11</v>
      </c>
      <c r="I3970" s="183">
        <v>24.25</v>
      </c>
      <c r="J3970" s="183">
        <v>2.66</v>
      </c>
    </row>
    <row r="3971" spans="1:10" x14ac:dyDescent="0.25">
      <c r="A3971" s="185" t="s">
        <v>1303</v>
      </c>
      <c r="B3971" s="187" t="s">
        <v>2723</v>
      </c>
      <c r="C3971" s="185" t="s">
        <v>1642</v>
      </c>
      <c r="D3971" s="185" t="s">
        <v>2724</v>
      </c>
      <c r="E3971" s="164" t="s">
        <v>1307</v>
      </c>
      <c r="F3971" s="164"/>
      <c r="G3971" s="186" t="s">
        <v>1934</v>
      </c>
      <c r="H3971" s="189">
        <v>1.02</v>
      </c>
      <c r="I3971" s="188">
        <v>11.1</v>
      </c>
      <c r="J3971" s="188">
        <v>11.32</v>
      </c>
    </row>
    <row r="3972" spans="1:10" x14ac:dyDescent="0.25">
      <c r="A3972" s="196"/>
      <c r="B3972" s="196"/>
      <c r="C3972" s="196"/>
      <c r="D3972" s="196"/>
      <c r="E3972" s="196" t="s">
        <v>1309</v>
      </c>
      <c r="F3972" s="197">
        <v>2.09</v>
      </c>
      <c r="G3972" s="196" t="s">
        <v>1310</v>
      </c>
      <c r="H3972" s="197">
        <v>2.38</v>
      </c>
      <c r="I3972" s="196" t="s">
        <v>1311</v>
      </c>
      <c r="J3972" s="197">
        <v>4.47</v>
      </c>
    </row>
    <row r="3973" spans="1:10" x14ac:dyDescent="0.25">
      <c r="A3973" s="196"/>
      <c r="B3973" s="196"/>
      <c r="C3973" s="196"/>
      <c r="D3973" s="196"/>
      <c r="E3973" s="196" t="s">
        <v>1312</v>
      </c>
      <c r="F3973" s="197">
        <v>3.55</v>
      </c>
      <c r="G3973" s="196"/>
      <c r="H3973" s="165" t="s">
        <v>1313</v>
      </c>
      <c r="I3973" s="165"/>
      <c r="J3973" s="197">
        <v>20.87</v>
      </c>
    </row>
    <row r="3974" spans="1:10" ht="14.4" thickBot="1" x14ac:dyDescent="0.3">
      <c r="A3974" s="191"/>
      <c r="B3974" s="191"/>
      <c r="C3974" s="191"/>
      <c r="D3974" s="191"/>
      <c r="E3974" s="191"/>
      <c r="F3974" s="191"/>
      <c r="G3974" s="191" t="s">
        <v>1314</v>
      </c>
      <c r="H3974" s="193" t="s">
        <v>2725</v>
      </c>
      <c r="I3974" s="191" t="s">
        <v>1316</v>
      </c>
      <c r="J3974" s="192">
        <v>3860.95</v>
      </c>
    </row>
    <row r="3975" spans="1:10" ht="14.4" thickTop="1" x14ac:dyDescent="0.25">
      <c r="A3975" s="179"/>
      <c r="B3975" s="179"/>
      <c r="C3975" s="179"/>
      <c r="D3975" s="179"/>
      <c r="E3975" s="179"/>
      <c r="F3975" s="179"/>
      <c r="G3975" s="179"/>
      <c r="H3975" s="179"/>
      <c r="I3975" s="179"/>
      <c r="J3975" s="179"/>
    </row>
    <row r="3976" spans="1:10" x14ac:dyDescent="0.25">
      <c r="A3976" s="168" t="s">
        <v>1177</v>
      </c>
      <c r="B3976" s="170" t="s">
        <v>3</v>
      </c>
      <c r="C3976" s="168" t="s">
        <v>4</v>
      </c>
      <c r="D3976" s="168" t="s">
        <v>5</v>
      </c>
      <c r="E3976" s="161" t="s">
        <v>1291</v>
      </c>
      <c r="F3976" s="161"/>
      <c r="G3976" s="169" t="s">
        <v>6</v>
      </c>
      <c r="H3976" s="170" t="s">
        <v>7</v>
      </c>
      <c r="I3976" s="170" t="s">
        <v>8</v>
      </c>
      <c r="J3976" s="170" t="s">
        <v>10</v>
      </c>
    </row>
    <row r="3977" spans="1:10" x14ac:dyDescent="0.25">
      <c r="A3977" s="174" t="s">
        <v>1292</v>
      </c>
      <c r="B3977" s="176" t="s">
        <v>1178</v>
      </c>
      <c r="C3977" s="174" t="s">
        <v>20</v>
      </c>
      <c r="D3977" s="174" t="s">
        <v>1179</v>
      </c>
      <c r="E3977" s="162" t="s">
        <v>1293</v>
      </c>
      <c r="F3977" s="162"/>
      <c r="G3977" s="175" t="s">
        <v>38</v>
      </c>
      <c r="H3977" s="178">
        <v>1</v>
      </c>
      <c r="I3977" s="177">
        <v>806.82</v>
      </c>
      <c r="J3977" s="177">
        <v>806.82</v>
      </c>
    </row>
    <row r="3978" spans="1:10" ht="26.4" x14ac:dyDescent="0.25">
      <c r="A3978" s="180" t="s">
        <v>1294</v>
      </c>
      <c r="B3978" s="182" t="s">
        <v>1333</v>
      </c>
      <c r="C3978" s="180" t="s">
        <v>36</v>
      </c>
      <c r="D3978" s="180" t="s">
        <v>1334</v>
      </c>
      <c r="E3978" s="163" t="s">
        <v>1297</v>
      </c>
      <c r="F3978" s="163"/>
      <c r="G3978" s="181" t="s">
        <v>1298</v>
      </c>
      <c r="H3978" s="184">
        <v>1.3149999999999999</v>
      </c>
      <c r="I3978" s="183">
        <v>24.84</v>
      </c>
      <c r="J3978" s="183">
        <v>32.659999999999997</v>
      </c>
    </row>
    <row r="3979" spans="1:10" ht="26.4" x14ac:dyDescent="0.25">
      <c r="A3979" s="180" t="s">
        <v>1294</v>
      </c>
      <c r="B3979" s="182" t="s">
        <v>1476</v>
      </c>
      <c r="C3979" s="180" t="s">
        <v>36</v>
      </c>
      <c r="D3979" s="180" t="s">
        <v>1477</v>
      </c>
      <c r="E3979" s="163" t="s">
        <v>1297</v>
      </c>
      <c r="F3979" s="163"/>
      <c r="G3979" s="181" t="s">
        <v>1298</v>
      </c>
      <c r="H3979" s="184">
        <v>1.556</v>
      </c>
      <c r="I3979" s="183">
        <v>28.37</v>
      </c>
      <c r="J3979" s="183">
        <v>44.14</v>
      </c>
    </row>
    <row r="3980" spans="1:10" x14ac:dyDescent="0.25">
      <c r="A3980" s="185" t="s">
        <v>1303</v>
      </c>
      <c r="B3980" s="187" t="s">
        <v>1817</v>
      </c>
      <c r="C3980" s="185" t="s">
        <v>1590</v>
      </c>
      <c r="D3980" s="185" t="s">
        <v>1818</v>
      </c>
      <c r="E3980" s="164" t="s">
        <v>1307</v>
      </c>
      <c r="F3980" s="164"/>
      <c r="G3980" s="186" t="s">
        <v>77</v>
      </c>
      <c r="H3980" s="189">
        <v>3.16</v>
      </c>
      <c r="I3980" s="188">
        <v>16.25</v>
      </c>
      <c r="J3980" s="188">
        <v>51.35</v>
      </c>
    </row>
    <row r="3981" spans="1:10" ht="26.4" x14ac:dyDescent="0.25">
      <c r="A3981" s="185" t="s">
        <v>1303</v>
      </c>
      <c r="B3981" s="187" t="s">
        <v>2726</v>
      </c>
      <c r="C3981" s="185" t="s">
        <v>36</v>
      </c>
      <c r="D3981" s="185" t="s">
        <v>2727</v>
      </c>
      <c r="E3981" s="164" t="s">
        <v>1307</v>
      </c>
      <c r="F3981" s="164"/>
      <c r="G3981" s="186" t="s">
        <v>26</v>
      </c>
      <c r="H3981" s="189">
        <v>1.46</v>
      </c>
      <c r="I3981" s="188">
        <v>463.28</v>
      </c>
      <c r="J3981" s="188">
        <v>676.38</v>
      </c>
    </row>
    <row r="3982" spans="1:10" x14ac:dyDescent="0.25">
      <c r="A3982" s="185" t="s">
        <v>1303</v>
      </c>
      <c r="B3982" s="187" t="s">
        <v>1897</v>
      </c>
      <c r="C3982" s="185" t="s">
        <v>1590</v>
      </c>
      <c r="D3982" s="185" t="s">
        <v>1898</v>
      </c>
      <c r="E3982" s="164" t="s">
        <v>1307</v>
      </c>
      <c r="F3982" s="164"/>
      <c r="G3982" s="186" t="s">
        <v>93</v>
      </c>
      <c r="H3982" s="189">
        <v>0.06</v>
      </c>
      <c r="I3982" s="188">
        <v>38.28</v>
      </c>
      <c r="J3982" s="188">
        <v>2.29</v>
      </c>
    </row>
    <row r="3983" spans="1:10" x14ac:dyDescent="0.25">
      <c r="A3983" s="196"/>
      <c r="B3983" s="196"/>
      <c r="C3983" s="196"/>
      <c r="D3983" s="196"/>
      <c r="E3983" s="196" t="s">
        <v>1309</v>
      </c>
      <c r="F3983" s="197">
        <v>27.05</v>
      </c>
      <c r="G3983" s="196" t="s">
        <v>1310</v>
      </c>
      <c r="H3983" s="197">
        <v>30.8</v>
      </c>
      <c r="I3983" s="196" t="s">
        <v>1311</v>
      </c>
      <c r="J3983" s="197">
        <v>57.85</v>
      </c>
    </row>
    <row r="3984" spans="1:10" x14ac:dyDescent="0.25">
      <c r="A3984" s="196"/>
      <c r="B3984" s="196"/>
      <c r="C3984" s="196"/>
      <c r="D3984" s="196"/>
      <c r="E3984" s="196" t="s">
        <v>1312</v>
      </c>
      <c r="F3984" s="197">
        <v>165.39</v>
      </c>
      <c r="G3984" s="196"/>
      <c r="H3984" s="165" t="s">
        <v>1313</v>
      </c>
      <c r="I3984" s="165"/>
      <c r="J3984" s="197">
        <v>972.21</v>
      </c>
    </row>
    <row r="3985" spans="1:10" ht="14.4" thickBot="1" x14ac:dyDescent="0.3">
      <c r="A3985" s="191"/>
      <c r="B3985" s="191"/>
      <c r="C3985" s="191"/>
      <c r="D3985" s="191"/>
      <c r="E3985" s="191"/>
      <c r="F3985" s="191"/>
      <c r="G3985" s="191" t="s">
        <v>1314</v>
      </c>
      <c r="H3985" s="193" t="s">
        <v>1351</v>
      </c>
      <c r="I3985" s="191" t="s">
        <v>1316</v>
      </c>
      <c r="J3985" s="192">
        <v>19444.2</v>
      </c>
    </row>
    <row r="3986" spans="1:10" ht="14.4" thickTop="1" x14ac:dyDescent="0.25">
      <c r="A3986" s="179"/>
      <c r="B3986" s="179"/>
      <c r="C3986" s="179"/>
      <c r="D3986" s="179"/>
      <c r="E3986" s="179"/>
      <c r="F3986" s="179"/>
      <c r="G3986" s="179"/>
      <c r="H3986" s="179"/>
      <c r="I3986" s="179"/>
      <c r="J3986" s="179"/>
    </row>
    <row r="3987" spans="1:10" x14ac:dyDescent="0.25">
      <c r="A3987" s="168" t="s">
        <v>1180</v>
      </c>
      <c r="B3987" s="170" t="s">
        <v>3</v>
      </c>
      <c r="C3987" s="168" t="s">
        <v>4</v>
      </c>
      <c r="D3987" s="168" t="s">
        <v>5</v>
      </c>
      <c r="E3987" s="161" t="s">
        <v>1291</v>
      </c>
      <c r="F3987" s="161"/>
      <c r="G3987" s="169" t="s">
        <v>6</v>
      </c>
      <c r="H3987" s="170" t="s">
        <v>7</v>
      </c>
      <c r="I3987" s="170" t="s">
        <v>8</v>
      </c>
      <c r="J3987" s="170" t="s">
        <v>10</v>
      </c>
    </row>
    <row r="3988" spans="1:10" ht="66" x14ac:dyDescent="0.25">
      <c r="A3988" s="174" t="s">
        <v>1292</v>
      </c>
      <c r="B3988" s="176" t="s">
        <v>1181</v>
      </c>
      <c r="C3988" s="174" t="s">
        <v>20</v>
      </c>
      <c r="D3988" s="174" t="s">
        <v>1182</v>
      </c>
      <c r="E3988" s="162" t="s">
        <v>1293</v>
      </c>
      <c r="F3988" s="162"/>
      <c r="G3988" s="175" t="s">
        <v>93</v>
      </c>
      <c r="H3988" s="178">
        <v>1</v>
      </c>
      <c r="I3988" s="177">
        <v>63.55</v>
      </c>
      <c r="J3988" s="177">
        <v>63.55</v>
      </c>
    </row>
    <row r="3989" spans="1:10" ht="26.4" x14ac:dyDescent="0.25">
      <c r="A3989" s="180" t="s">
        <v>1294</v>
      </c>
      <c r="B3989" s="182" t="s">
        <v>1474</v>
      </c>
      <c r="C3989" s="180" t="s">
        <v>36</v>
      </c>
      <c r="D3989" s="180" t="s">
        <v>1475</v>
      </c>
      <c r="E3989" s="163" t="s">
        <v>1297</v>
      </c>
      <c r="F3989" s="163"/>
      <c r="G3989" s="181" t="s">
        <v>1298</v>
      </c>
      <c r="H3989" s="184">
        <v>0.1</v>
      </c>
      <c r="I3989" s="183">
        <v>31.5</v>
      </c>
      <c r="J3989" s="183">
        <v>3.15</v>
      </c>
    </row>
    <row r="3990" spans="1:10" ht="26.4" x14ac:dyDescent="0.25">
      <c r="A3990" s="180" t="s">
        <v>1294</v>
      </c>
      <c r="B3990" s="182" t="s">
        <v>1846</v>
      </c>
      <c r="C3990" s="180" t="s">
        <v>36</v>
      </c>
      <c r="D3990" s="180" t="s">
        <v>1847</v>
      </c>
      <c r="E3990" s="163" t="s">
        <v>1297</v>
      </c>
      <c r="F3990" s="163"/>
      <c r="G3990" s="181" t="s">
        <v>1298</v>
      </c>
      <c r="H3990" s="184">
        <v>0.5</v>
      </c>
      <c r="I3990" s="183">
        <v>29.76</v>
      </c>
      <c r="J3990" s="183">
        <v>14.88</v>
      </c>
    </row>
    <row r="3991" spans="1:10" ht="26.4" x14ac:dyDescent="0.25">
      <c r="A3991" s="180" t="s">
        <v>1294</v>
      </c>
      <c r="B3991" s="182" t="s">
        <v>1301</v>
      </c>
      <c r="C3991" s="180" t="s">
        <v>36</v>
      </c>
      <c r="D3991" s="180" t="s">
        <v>1302</v>
      </c>
      <c r="E3991" s="163" t="s">
        <v>1297</v>
      </c>
      <c r="F3991" s="163"/>
      <c r="G3991" s="181" t="s">
        <v>1298</v>
      </c>
      <c r="H3991" s="184">
        <v>0.5</v>
      </c>
      <c r="I3991" s="183">
        <v>24.25</v>
      </c>
      <c r="J3991" s="183">
        <v>12.12</v>
      </c>
    </row>
    <row r="3992" spans="1:10" ht="26.4" x14ac:dyDescent="0.25">
      <c r="A3992" s="185" t="s">
        <v>1303</v>
      </c>
      <c r="B3992" s="187" t="s">
        <v>1747</v>
      </c>
      <c r="C3992" s="185" t="s">
        <v>36</v>
      </c>
      <c r="D3992" s="185" t="s">
        <v>1748</v>
      </c>
      <c r="E3992" s="164" t="s">
        <v>1307</v>
      </c>
      <c r="F3992" s="164"/>
      <c r="G3992" s="186" t="s">
        <v>93</v>
      </c>
      <c r="H3992" s="189">
        <v>2.5000000000000001E-2</v>
      </c>
      <c r="I3992" s="188">
        <v>8.02</v>
      </c>
      <c r="J3992" s="188">
        <v>0.2</v>
      </c>
    </row>
    <row r="3993" spans="1:10" ht="26.4" x14ac:dyDescent="0.25">
      <c r="A3993" s="185" t="s">
        <v>1303</v>
      </c>
      <c r="B3993" s="187" t="s">
        <v>2728</v>
      </c>
      <c r="C3993" s="185" t="s">
        <v>36</v>
      </c>
      <c r="D3993" s="185" t="s">
        <v>2729</v>
      </c>
      <c r="E3993" s="164" t="s">
        <v>1307</v>
      </c>
      <c r="F3993" s="164"/>
      <c r="G3993" s="186" t="s">
        <v>1653</v>
      </c>
      <c r="H3993" s="189">
        <v>3.5000000000000001E-3</v>
      </c>
      <c r="I3993" s="188">
        <v>44.15</v>
      </c>
      <c r="J3993" s="188">
        <v>0.15</v>
      </c>
    </row>
    <row r="3994" spans="1:10" ht="26.4" x14ac:dyDescent="0.25">
      <c r="A3994" s="185" t="s">
        <v>1303</v>
      </c>
      <c r="B3994" s="187" t="s">
        <v>2730</v>
      </c>
      <c r="C3994" s="185" t="s">
        <v>1849</v>
      </c>
      <c r="D3994" s="185" t="s">
        <v>2731</v>
      </c>
      <c r="E3994" s="164" t="s">
        <v>1307</v>
      </c>
      <c r="F3994" s="164"/>
      <c r="G3994" s="186" t="s">
        <v>38</v>
      </c>
      <c r="H3994" s="189">
        <v>0.06</v>
      </c>
      <c r="I3994" s="188">
        <v>285.08539999999999</v>
      </c>
      <c r="J3994" s="188">
        <v>17.100000000000001</v>
      </c>
    </row>
    <row r="3995" spans="1:10" ht="26.4" x14ac:dyDescent="0.25">
      <c r="A3995" s="185" t="s">
        <v>1303</v>
      </c>
      <c r="B3995" s="187" t="s">
        <v>2732</v>
      </c>
      <c r="C3995" s="185" t="s">
        <v>1849</v>
      </c>
      <c r="D3995" s="185" t="s">
        <v>2733</v>
      </c>
      <c r="E3995" s="164" t="s">
        <v>1307</v>
      </c>
      <c r="F3995" s="164"/>
      <c r="G3995" s="186" t="s">
        <v>93</v>
      </c>
      <c r="H3995" s="189">
        <v>1</v>
      </c>
      <c r="I3995" s="188">
        <v>11.5566</v>
      </c>
      <c r="J3995" s="188">
        <v>11.55</v>
      </c>
    </row>
    <row r="3996" spans="1:10" ht="26.4" x14ac:dyDescent="0.25">
      <c r="A3996" s="185" t="s">
        <v>1303</v>
      </c>
      <c r="B3996" s="187" t="s">
        <v>2734</v>
      </c>
      <c r="C3996" s="185" t="s">
        <v>1849</v>
      </c>
      <c r="D3996" s="185" t="s">
        <v>2735</v>
      </c>
      <c r="E3996" s="164" t="s">
        <v>1307</v>
      </c>
      <c r="F3996" s="164"/>
      <c r="G3996" s="186" t="s">
        <v>38</v>
      </c>
      <c r="H3996" s="189">
        <v>0.04</v>
      </c>
      <c r="I3996" s="188">
        <v>110.13</v>
      </c>
      <c r="J3996" s="188">
        <v>4.4000000000000004</v>
      </c>
    </row>
    <row r="3997" spans="1:10" x14ac:dyDescent="0.25">
      <c r="A3997" s="196"/>
      <c r="B3997" s="196"/>
      <c r="C3997" s="196"/>
      <c r="D3997" s="196"/>
      <c r="E3997" s="196" t="s">
        <v>1309</v>
      </c>
      <c r="F3997" s="197">
        <v>10.43</v>
      </c>
      <c r="G3997" s="196" t="s">
        <v>1310</v>
      </c>
      <c r="H3997" s="197">
        <v>11.89</v>
      </c>
      <c r="I3997" s="196" t="s">
        <v>1311</v>
      </c>
      <c r="J3997" s="197">
        <v>22.32</v>
      </c>
    </row>
    <row r="3998" spans="1:10" x14ac:dyDescent="0.25">
      <c r="A3998" s="196"/>
      <c r="B3998" s="196"/>
      <c r="C3998" s="196"/>
      <c r="D3998" s="196"/>
      <c r="E3998" s="196" t="s">
        <v>1312</v>
      </c>
      <c r="F3998" s="197">
        <v>13.02</v>
      </c>
      <c r="G3998" s="196"/>
      <c r="H3998" s="165" t="s">
        <v>1313</v>
      </c>
      <c r="I3998" s="165"/>
      <c r="J3998" s="197">
        <v>76.569999999999993</v>
      </c>
    </row>
    <row r="3999" spans="1:10" ht="14.4" thickBot="1" x14ac:dyDescent="0.3">
      <c r="A3999" s="191"/>
      <c r="B3999" s="191"/>
      <c r="C3999" s="191"/>
      <c r="D3999" s="191"/>
      <c r="E3999" s="191"/>
      <c r="F3999" s="191"/>
      <c r="G3999" s="191" t="s">
        <v>1314</v>
      </c>
      <c r="H3999" s="193" t="s">
        <v>2736</v>
      </c>
      <c r="I3999" s="191" t="s">
        <v>1316</v>
      </c>
      <c r="J3999" s="192">
        <v>37136.449999999997</v>
      </c>
    </row>
    <row r="4000" spans="1:10" ht="14.4" thickTop="1" x14ac:dyDescent="0.25">
      <c r="A4000" s="179"/>
      <c r="B4000" s="179"/>
      <c r="C4000" s="179"/>
      <c r="D4000" s="179"/>
      <c r="E4000" s="179"/>
      <c r="F4000" s="179"/>
      <c r="G4000" s="179"/>
      <c r="H4000" s="179"/>
      <c r="I4000" s="179"/>
      <c r="J4000" s="179"/>
    </row>
    <row r="4001" spans="1:10" x14ac:dyDescent="0.25">
      <c r="A4001" s="168" t="s">
        <v>1183</v>
      </c>
      <c r="B4001" s="170" t="s">
        <v>3</v>
      </c>
      <c r="C4001" s="168" t="s">
        <v>4</v>
      </c>
      <c r="D4001" s="168" t="s">
        <v>5</v>
      </c>
      <c r="E4001" s="161" t="s">
        <v>1291</v>
      </c>
      <c r="F4001" s="161"/>
      <c r="G4001" s="169" t="s">
        <v>6</v>
      </c>
      <c r="H4001" s="170" t="s">
        <v>7</v>
      </c>
      <c r="I4001" s="170" t="s">
        <v>8</v>
      </c>
      <c r="J4001" s="170" t="s">
        <v>10</v>
      </c>
    </row>
    <row r="4002" spans="1:10" x14ac:dyDescent="0.25">
      <c r="A4002" s="174" t="s">
        <v>1292</v>
      </c>
      <c r="B4002" s="176" t="s">
        <v>1184</v>
      </c>
      <c r="C4002" s="174" t="s">
        <v>20</v>
      </c>
      <c r="D4002" s="174" t="s">
        <v>1185</v>
      </c>
      <c r="E4002" s="162" t="s">
        <v>1293</v>
      </c>
      <c r="F4002" s="162"/>
      <c r="G4002" s="175" t="s">
        <v>77</v>
      </c>
      <c r="H4002" s="178">
        <v>1</v>
      </c>
      <c r="I4002" s="177">
        <v>54.21</v>
      </c>
      <c r="J4002" s="177">
        <v>54.21</v>
      </c>
    </row>
    <row r="4003" spans="1:10" ht="26.4" x14ac:dyDescent="0.25">
      <c r="A4003" s="180" t="s">
        <v>1294</v>
      </c>
      <c r="B4003" s="182" t="s">
        <v>1687</v>
      </c>
      <c r="C4003" s="180" t="s">
        <v>36</v>
      </c>
      <c r="D4003" s="180" t="s">
        <v>1688</v>
      </c>
      <c r="E4003" s="163" t="s">
        <v>1297</v>
      </c>
      <c r="F4003" s="163"/>
      <c r="G4003" s="181" t="s">
        <v>1298</v>
      </c>
      <c r="H4003" s="184">
        <v>0.40899999999999997</v>
      </c>
      <c r="I4003" s="183">
        <v>22.58</v>
      </c>
      <c r="J4003" s="183">
        <v>9.23</v>
      </c>
    </row>
    <row r="4004" spans="1:10" ht="26.4" x14ac:dyDescent="0.25">
      <c r="A4004" s="180" t="s">
        <v>1294</v>
      </c>
      <c r="B4004" s="182" t="s">
        <v>1580</v>
      </c>
      <c r="C4004" s="180" t="s">
        <v>36</v>
      </c>
      <c r="D4004" s="180" t="s">
        <v>1581</v>
      </c>
      <c r="E4004" s="163" t="s">
        <v>1297</v>
      </c>
      <c r="F4004" s="163"/>
      <c r="G4004" s="181" t="s">
        <v>1298</v>
      </c>
      <c r="H4004" s="184">
        <v>0.40899999999999997</v>
      </c>
      <c r="I4004" s="183">
        <v>25.28</v>
      </c>
      <c r="J4004" s="183">
        <v>10.33</v>
      </c>
    </row>
    <row r="4005" spans="1:10" ht="26.4" x14ac:dyDescent="0.25">
      <c r="A4005" s="185" t="s">
        <v>1303</v>
      </c>
      <c r="B4005" s="187" t="s">
        <v>2737</v>
      </c>
      <c r="C4005" s="185" t="s">
        <v>1590</v>
      </c>
      <c r="D4005" s="185" t="s">
        <v>2738</v>
      </c>
      <c r="E4005" s="164" t="s">
        <v>1307</v>
      </c>
      <c r="F4005" s="164"/>
      <c r="G4005" s="186" t="s">
        <v>77</v>
      </c>
      <c r="H4005" s="189">
        <v>1.05</v>
      </c>
      <c r="I4005" s="188">
        <v>33</v>
      </c>
      <c r="J4005" s="188">
        <v>34.65</v>
      </c>
    </row>
    <row r="4006" spans="1:10" x14ac:dyDescent="0.25">
      <c r="A4006" s="196"/>
      <c r="B4006" s="196"/>
      <c r="C4006" s="196"/>
      <c r="D4006" s="196"/>
      <c r="E4006" s="196" t="s">
        <v>1309</v>
      </c>
      <c r="F4006" s="197">
        <v>6.7</v>
      </c>
      <c r="G4006" s="196" t="s">
        <v>1310</v>
      </c>
      <c r="H4006" s="197">
        <v>7.63</v>
      </c>
      <c r="I4006" s="196" t="s">
        <v>1311</v>
      </c>
      <c r="J4006" s="197">
        <v>14.33</v>
      </c>
    </row>
    <row r="4007" spans="1:10" x14ac:dyDescent="0.25">
      <c r="A4007" s="196"/>
      <c r="B4007" s="196"/>
      <c r="C4007" s="196"/>
      <c r="D4007" s="196"/>
      <c r="E4007" s="196" t="s">
        <v>1312</v>
      </c>
      <c r="F4007" s="197">
        <v>11.11</v>
      </c>
      <c r="G4007" s="196"/>
      <c r="H4007" s="165" t="s">
        <v>1313</v>
      </c>
      <c r="I4007" s="165"/>
      <c r="J4007" s="197">
        <v>65.319999999999993</v>
      </c>
    </row>
    <row r="4008" spans="1:10" ht="14.4" thickBot="1" x14ac:dyDescent="0.3">
      <c r="A4008" s="191"/>
      <c r="B4008" s="191"/>
      <c r="C4008" s="191"/>
      <c r="D4008" s="191"/>
      <c r="E4008" s="191"/>
      <c r="F4008" s="191"/>
      <c r="G4008" s="191" t="s">
        <v>1314</v>
      </c>
      <c r="H4008" s="193" t="s">
        <v>1315</v>
      </c>
      <c r="I4008" s="191" t="s">
        <v>1316</v>
      </c>
      <c r="J4008" s="192">
        <v>783.84</v>
      </c>
    </row>
    <row r="4009" spans="1:10" ht="14.4" thickTop="1" x14ac:dyDescent="0.25">
      <c r="A4009" s="179"/>
      <c r="B4009" s="179"/>
      <c r="C4009" s="179"/>
      <c r="D4009" s="179"/>
      <c r="E4009" s="179"/>
      <c r="F4009" s="179"/>
      <c r="G4009" s="179"/>
      <c r="H4009" s="179"/>
      <c r="I4009" s="179"/>
      <c r="J4009" s="179"/>
    </row>
    <row r="4010" spans="1:10" x14ac:dyDescent="0.25">
      <c r="A4010" s="168" t="s">
        <v>1186</v>
      </c>
      <c r="B4010" s="170" t="s">
        <v>3</v>
      </c>
      <c r="C4010" s="168" t="s">
        <v>4</v>
      </c>
      <c r="D4010" s="168" t="s">
        <v>5</v>
      </c>
      <c r="E4010" s="161" t="s">
        <v>1291</v>
      </c>
      <c r="F4010" s="161"/>
      <c r="G4010" s="169" t="s">
        <v>6</v>
      </c>
      <c r="H4010" s="170" t="s">
        <v>7</v>
      </c>
      <c r="I4010" s="170" t="s">
        <v>8</v>
      </c>
      <c r="J4010" s="170" t="s">
        <v>10</v>
      </c>
    </row>
    <row r="4011" spans="1:10" x14ac:dyDescent="0.25">
      <c r="A4011" s="174" t="s">
        <v>1292</v>
      </c>
      <c r="B4011" s="176" t="s">
        <v>1187</v>
      </c>
      <c r="C4011" s="174" t="s">
        <v>20</v>
      </c>
      <c r="D4011" s="174" t="s">
        <v>1188</v>
      </c>
      <c r="E4011" s="162" t="s">
        <v>1293</v>
      </c>
      <c r="F4011" s="162"/>
      <c r="G4011" s="175" t="s">
        <v>77</v>
      </c>
      <c r="H4011" s="178">
        <v>1</v>
      </c>
      <c r="I4011" s="177">
        <v>34.76</v>
      </c>
      <c r="J4011" s="177">
        <v>34.76</v>
      </c>
    </row>
    <row r="4012" spans="1:10" ht="26.4" x14ac:dyDescent="0.25">
      <c r="A4012" s="180" t="s">
        <v>1294</v>
      </c>
      <c r="B4012" s="182" t="s">
        <v>1687</v>
      </c>
      <c r="C4012" s="180" t="s">
        <v>36</v>
      </c>
      <c r="D4012" s="180" t="s">
        <v>1688</v>
      </c>
      <c r="E4012" s="163" t="s">
        <v>1297</v>
      </c>
      <c r="F4012" s="163"/>
      <c r="G4012" s="181" t="s">
        <v>1298</v>
      </c>
      <c r="H4012" s="184">
        <v>0.40899999999999997</v>
      </c>
      <c r="I4012" s="183">
        <v>22.58</v>
      </c>
      <c r="J4012" s="183">
        <v>9.23</v>
      </c>
    </row>
    <row r="4013" spans="1:10" ht="26.4" x14ac:dyDescent="0.25">
      <c r="A4013" s="180" t="s">
        <v>1294</v>
      </c>
      <c r="B4013" s="182" t="s">
        <v>1580</v>
      </c>
      <c r="C4013" s="180" t="s">
        <v>36</v>
      </c>
      <c r="D4013" s="180" t="s">
        <v>1581</v>
      </c>
      <c r="E4013" s="163" t="s">
        <v>1297</v>
      </c>
      <c r="F4013" s="163"/>
      <c r="G4013" s="181" t="s">
        <v>1298</v>
      </c>
      <c r="H4013" s="184">
        <v>0.40899999999999997</v>
      </c>
      <c r="I4013" s="183">
        <v>25.28</v>
      </c>
      <c r="J4013" s="183">
        <v>10.33</v>
      </c>
    </row>
    <row r="4014" spans="1:10" ht="26.4" x14ac:dyDescent="0.25">
      <c r="A4014" s="185" t="s">
        <v>1303</v>
      </c>
      <c r="B4014" s="187" t="s">
        <v>2739</v>
      </c>
      <c r="C4014" s="185" t="s">
        <v>1590</v>
      </c>
      <c r="D4014" s="185" t="s">
        <v>2740</v>
      </c>
      <c r="E4014" s="164" t="s">
        <v>1307</v>
      </c>
      <c r="F4014" s="164"/>
      <c r="G4014" s="186" t="s">
        <v>77</v>
      </c>
      <c r="H4014" s="189">
        <v>1.05</v>
      </c>
      <c r="I4014" s="188">
        <v>14.48</v>
      </c>
      <c r="J4014" s="188">
        <v>15.2</v>
      </c>
    </row>
    <row r="4015" spans="1:10" x14ac:dyDescent="0.25">
      <c r="A4015" s="196"/>
      <c r="B4015" s="196"/>
      <c r="C4015" s="196"/>
      <c r="D4015" s="196"/>
      <c r="E4015" s="196" t="s">
        <v>1309</v>
      </c>
      <c r="F4015" s="197">
        <v>6.7</v>
      </c>
      <c r="G4015" s="196" t="s">
        <v>1310</v>
      </c>
      <c r="H4015" s="197">
        <v>7.63</v>
      </c>
      <c r="I4015" s="196" t="s">
        <v>1311</v>
      </c>
      <c r="J4015" s="197">
        <v>14.33</v>
      </c>
    </row>
    <row r="4016" spans="1:10" x14ac:dyDescent="0.25">
      <c r="A4016" s="196"/>
      <c r="B4016" s="196"/>
      <c r="C4016" s="196"/>
      <c r="D4016" s="196"/>
      <c r="E4016" s="196" t="s">
        <v>1312</v>
      </c>
      <c r="F4016" s="197">
        <v>7.12</v>
      </c>
      <c r="G4016" s="196"/>
      <c r="H4016" s="165" t="s">
        <v>1313</v>
      </c>
      <c r="I4016" s="165"/>
      <c r="J4016" s="197">
        <v>41.88</v>
      </c>
    </row>
    <row r="4017" spans="1:10" ht="14.4" thickBot="1" x14ac:dyDescent="0.3">
      <c r="A4017" s="191"/>
      <c r="B4017" s="191"/>
      <c r="C4017" s="191"/>
      <c r="D4017" s="191"/>
      <c r="E4017" s="191"/>
      <c r="F4017" s="191"/>
      <c r="G4017" s="191" t="s">
        <v>1314</v>
      </c>
      <c r="H4017" s="193" t="s">
        <v>2741</v>
      </c>
      <c r="I4017" s="191" t="s">
        <v>1316</v>
      </c>
      <c r="J4017" s="192">
        <v>2177.7600000000002</v>
      </c>
    </row>
    <row r="4018" spans="1:10" ht="14.4" thickTop="1" x14ac:dyDescent="0.25">
      <c r="A4018" s="179"/>
      <c r="B4018" s="179"/>
      <c r="C4018" s="179"/>
      <c r="D4018" s="179"/>
      <c r="E4018" s="179"/>
      <c r="F4018" s="179"/>
      <c r="G4018" s="179"/>
      <c r="H4018" s="179"/>
      <c r="I4018" s="179"/>
      <c r="J4018" s="179"/>
    </row>
    <row r="4019" spans="1:10" x14ac:dyDescent="0.25">
      <c r="A4019" s="168" t="s">
        <v>1189</v>
      </c>
      <c r="B4019" s="170" t="s">
        <v>3</v>
      </c>
      <c r="C4019" s="168" t="s">
        <v>4</v>
      </c>
      <c r="D4019" s="168" t="s">
        <v>5</v>
      </c>
      <c r="E4019" s="161" t="s">
        <v>1291</v>
      </c>
      <c r="F4019" s="161"/>
      <c r="G4019" s="169" t="s">
        <v>6</v>
      </c>
      <c r="H4019" s="170" t="s">
        <v>7</v>
      </c>
      <c r="I4019" s="170" t="s">
        <v>8</v>
      </c>
      <c r="J4019" s="170" t="s">
        <v>10</v>
      </c>
    </row>
    <row r="4020" spans="1:10" x14ac:dyDescent="0.25">
      <c r="A4020" s="174" t="s">
        <v>1292</v>
      </c>
      <c r="B4020" s="176" t="s">
        <v>1190</v>
      </c>
      <c r="C4020" s="174" t="s">
        <v>20</v>
      </c>
      <c r="D4020" s="174" t="s">
        <v>1191</v>
      </c>
      <c r="E4020" s="162" t="s">
        <v>1293</v>
      </c>
      <c r="F4020" s="162"/>
      <c r="G4020" s="175" t="s">
        <v>38</v>
      </c>
      <c r="H4020" s="178">
        <v>1</v>
      </c>
      <c r="I4020" s="177">
        <v>92.89</v>
      </c>
      <c r="J4020" s="177">
        <v>92.89</v>
      </c>
    </row>
    <row r="4021" spans="1:10" ht="26.4" x14ac:dyDescent="0.25">
      <c r="A4021" s="180" t="s">
        <v>1294</v>
      </c>
      <c r="B4021" s="182" t="s">
        <v>1301</v>
      </c>
      <c r="C4021" s="180" t="s">
        <v>36</v>
      </c>
      <c r="D4021" s="180" t="s">
        <v>1302</v>
      </c>
      <c r="E4021" s="163" t="s">
        <v>1297</v>
      </c>
      <c r="F4021" s="163"/>
      <c r="G4021" s="181" t="s">
        <v>1298</v>
      </c>
      <c r="H4021" s="184">
        <v>0.4</v>
      </c>
      <c r="I4021" s="183">
        <v>24.25</v>
      </c>
      <c r="J4021" s="183">
        <v>9.6999999999999993</v>
      </c>
    </row>
    <row r="4022" spans="1:10" ht="26.4" x14ac:dyDescent="0.25">
      <c r="A4022" s="180" t="s">
        <v>1294</v>
      </c>
      <c r="B4022" s="182" t="s">
        <v>1299</v>
      </c>
      <c r="C4022" s="180" t="s">
        <v>36</v>
      </c>
      <c r="D4022" s="180" t="s">
        <v>1300</v>
      </c>
      <c r="E4022" s="163" t="s">
        <v>1297</v>
      </c>
      <c r="F4022" s="163"/>
      <c r="G4022" s="181" t="s">
        <v>1298</v>
      </c>
      <c r="H4022" s="184">
        <v>0.4</v>
      </c>
      <c r="I4022" s="183">
        <v>30.42</v>
      </c>
      <c r="J4022" s="183">
        <v>12.16</v>
      </c>
    </row>
    <row r="4023" spans="1:10" x14ac:dyDescent="0.25">
      <c r="A4023" s="185" t="s">
        <v>1303</v>
      </c>
      <c r="B4023" s="187" t="s">
        <v>2742</v>
      </c>
      <c r="C4023" s="185" t="s">
        <v>1642</v>
      </c>
      <c r="D4023" s="185" t="s">
        <v>2743</v>
      </c>
      <c r="E4023" s="164" t="s">
        <v>1307</v>
      </c>
      <c r="F4023" s="164"/>
      <c r="G4023" s="186" t="s">
        <v>771</v>
      </c>
      <c r="H4023" s="189">
        <v>1</v>
      </c>
      <c r="I4023" s="188">
        <v>71.03</v>
      </c>
      <c r="J4023" s="188">
        <v>71.03</v>
      </c>
    </row>
    <row r="4024" spans="1:10" x14ac:dyDescent="0.25">
      <c r="A4024" s="196"/>
      <c r="B4024" s="196"/>
      <c r="C4024" s="196"/>
      <c r="D4024" s="196"/>
      <c r="E4024" s="196" t="s">
        <v>1309</v>
      </c>
      <c r="F4024" s="197">
        <v>7.6</v>
      </c>
      <c r="G4024" s="196" t="s">
        <v>1310</v>
      </c>
      <c r="H4024" s="197">
        <v>8.66</v>
      </c>
      <c r="I4024" s="196" t="s">
        <v>1311</v>
      </c>
      <c r="J4024" s="197">
        <v>16.260000000000002</v>
      </c>
    </row>
    <row r="4025" spans="1:10" x14ac:dyDescent="0.25">
      <c r="A4025" s="196"/>
      <c r="B4025" s="196"/>
      <c r="C4025" s="196"/>
      <c r="D4025" s="196"/>
      <c r="E4025" s="196" t="s">
        <v>1312</v>
      </c>
      <c r="F4025" s="197">
        <v>19.04</v>
      </c>
      <c r="G4025" s="196"/>
      <c r="H4025" s="165" t="s">
        <v>1313</v>
      </c>
      <c r="I4025" s="165"/>
      <c r="J4025" s="197">
        <v>111.93</v>
      </c>
    </row>
    <row r="4026" spans="1:10" ht="14.4" thickBot="1" x14ac:dyDescent="0.3">
      <c r="A4026" s="191"/>
      <c r="B4026" s="191"/>
      <c r="C4026" s="191"/>
      <c r="D4026" s="191"/>
      <c r="E4026" s="191"/>
      <c r="F4026" s="191"/>
      <c r="G4026" s="191" t="s">
        <v>1314</v>
      </c>
      <c r="H4026" s="193" t="s">
        <v>2744</v>
      </c>
      <c r="I4026" s="191" t="s">
        <v>1316</v>
      </c>
      <c r="J4026" s="192">
        <v>8282.82</v>
      </c>
    </row>
    <row r="4027" spans="1:10" ht="14.4" thickTop="1" x14ac:dyDescent="0.25">
      <c r="A4027" s="179"/>
      <c r="B4027" s="179"/>
      <c r="C4027" s="179"/>
      <c r="D4027" s="179"/>
      <c r="E4027" s="179"/>
      <c r="F4027" s="179"/>
      <c r="G4027" s="179"/>
      <c r="H4027" s="179"/>
      <c r="I4027" s="179"/>
      <c r="J4027" s="179"/>
    </row>
    <row r="4028" spans="1:10" x14ac:dyDescent="0.25">
      <c r="A4028" s="168" t="s">
        <v>1192</v>
      </c>
      <c r="B4028" s="170" t="s">
        <v>3</v>
      </c>
      <c r="C4028" s="168" t="s">
        <v>4</v>
      </c>
      <c r="D4028" s="168" t="s">
        <v>5</v>
      </c>
      <c r="E4028" s="161" t="s">
        <v>1291</v>
      </c>
      <c r="F4028" s="161"/>
      <c r="G4028" s="169" t="s">
        <v>6</v>
      </c>
      <c r="H4028" s="170" t="s">
        <v>7</v>
      </c>
      <c r="I4028" s="170" t="s">
        <v>8</v>
      </c>
      <c r="J4028" s="170" t="s">
        <v>10</v>
      </c>
    </row>
    <row r="4029" spans="1:10" ht="26.4" x14ac:dyDescent="0.25">
      <c r="A4029" s="174" t="s">
        <v>1292</v>
      </c>
      <c r="B4029" s="176" t="s">
        <v>1193</v>
      </c>
      <c r="C4029" s="174" t="s">
        <v>20</v>
      </c>
      <c r="D4029" s="174" t="s">
        <v>1194</v>
      </c>
      <c r="E4029" s="162" t="s">
        <v>1293</v>
      </c>
      <c r="F4029" s="162"/>
      <c r="G4029" s="175" t="s">
        <v>38</v>
      </c>
      <c r="H4029" s="178">
        <v>1</v>
      </c>
      <c r="I4029" s="177">
        <v>3.08</v>
      </c>
      <c r="J4029" s="177">
        <v>3.08</v>
      </c>
    </row>
    <row r="4030" spans="1:10" ht="26.4" x14ac:dyDescent="0.25">
      <c r="A4030" s="180" t="s">
        <v>1294</v>
      </c>
      <c r="B4030" s="182" t="s">
        <v>1301</v>
      </c>
      <c r="C4030" s="180" t="s">
        <v>36</v>
      </c>
      <c r="D4030" s="180" t="s">
        <v>1302</v>
      </c>
      <c r="E4030" s="163" t="s">
        <v>1297</v>
      </c>
      <c r="F4030" s="163"/>
      <c r="G4030" s="181" t="s">
        <v>1298</v>
      </c>
      <c r="H4030" s="184">
        <v>0.05</v>
      </c>
      <c r="I4030" s="183">
        <v>24.25</v>
      </c>
      <c r="J4030" s="183">
        <v>1.21</v>
      </c>
    </row>
    <row r="4031" spans="1:10" ht="26.4" x14ac:dyDescent="0.25">
      <c r="A4031" s="180" t="s">
        <v>1294</v>
      </c>
      <c r="B4031" s="182" t="s">
        <v>1299</v>
      </c>
      <c r="C4031" s="180" t="s">
        <v>36</v>
      </c>
      <c r="D4031" s="180" t="s">
        <v>1300</v>
      </c>
      <c r="E4031" s="163" t="s">
        <v>1297</v>
      </c>
      <c r="F4031" s="163"/>
      <c r="G4031" s="181" t="s">
        <v>1298</v>
      </c>
      <c r="H4031" s="184">
        <v>0.05</v>
      </c>
      <c r="I4031" s="183">
        <v>30.42</v>
      </c>
      <c r="J4031" s="183">
        <v>1.52</v>
      </c>
    </row>
    <row r="4032" spans="1:10" x14ac:dyDescent="0.25">
      <c r="A4032" s="185" t="s">
        <v>1303</v>
      </c>
      <c r="B4032" s="187" t="s">
        <v>2436</v>
      </c>
      <c r="C4032" s="185" t="s">
        <v>36</v>
      </c>
      <c r="D4032" s="185" t="s">
        <v>2437</v>
      </c>
      <c r="E4032" s="164" t="s">
        <v>1307</v>
      </c>
      <c r="F4032" s="164"/>
      <c r="G4032" s="186" t="s">
        <v>38</v>
      </c>
      <c r="H4032" s="189">
        <v>1</v>
      </c>
      <c r="I4032" s="188">
        <v>0.35</v>
      </c>
      <c r="J4032" s="188">
        <v>0.35</v>
      </c>
    </row>
    <row r="4033" spans="1:10" x14ac:dyDescent="0.25">
      <c r="A4033" s="196"/>
      <c r="B4033" s="196"/>
      <c r="C4033" s="196"/>
      <c r="D4033" s="196"/>
      <c r="E4033" s="196" t="s">
        <v>1309</v>
      </c>
      <c r="F4033" s="197">
        <v>0.94</v>
      </c>
      <c r="G4033" s="196" t="s">
        <v>1310</v>
      </c>
      <c r="H4033" s="197">
        <v>1.08</v>
      </c>
      <c r="I4033" s="196" t="s">
        <v>1311</v>
      </c>
      <c r="J4033" s="197">
        <v>2.02</v>
      </c>
    </row>
    <row r="4034" spans="1:10" x14ac:dyDescent="0.25">
      <c r="A4034" s="196"/>
      <c r="B4034" s="196"/>
      <c r="C4034" s="196"/>
      <c r="D4034" s="196"/>
      <c r="E4034" s="196" t="s">
        <v>1312</v>
      </c>
      <c r="F4034" s="197">
        <v>0.63</v>
      </c>
      <c r="G4034" s="196"/>
      <c r="H4034" s="165" t="s">
        <v>1313</v>
      </c>
      <c r="I4034" s="165"/>
      <c r="J4034" s="197">
        <v>3.71</v>
      </c>
    </row>
    <row r="4035" spans="1:10" ht="14.4" thickBot="1" x14ac:dyDescent="0.3">
      <c r="A4035" s="191"/>
      <c r="B4035" s="191"/>
      <c r="C4035" s="191"/>
      <c r="D4035" s="191"/>
      <c r="E4035" s="191"/>
      <c r="F4035" s="191"/>
      <c r="G4035" s="191" t="s">
        <v>1314</v>
      </c>
      <c r="H4035" s="193" t="s">
        <v>2595</v>
      </c>
      <c r="I4035" s="191" t="s">
        <v>1316</v>
      </c>
      <c r="J4035" s="192">
        <v>178.08</v>
      </c>
    </row>
    <row r="4036" spans="1:10" ht="14.4" thickTop="1" x14ac:dyDescent="0.25">
      <c r="A4036" s="179"/>
      <c r="B4036" s="179"/>
      <c r="C4036" s="179"/>
      <c r="D4036" s="179"/>
      <c r="E4036" s="179"/>
      <c r="F4036" s="179"/>
      <c r="G4036" s="179"/>
      <c r="H4036" s="179"/>
      <c r="I4036" s="179"/>
      <c r="J4036" s="179"/>
    </row>
    <row r="4037" spans="1:10" x14ac:dyDescent="0.25">
      <c r="A4037" s="168" t="s">
        <v>1195</v>
      </c>
      <c r="B4037" s="170" t="s">
        <v>3</v>
      </c>
      <c r="C4037" s="168" t="s">
        <v>4</v>
      </c>
      <c r="D4037" s="168" t="s">
        <v>5</v>
      </c>
      <c r="E4037" s="161" t="s">
        <v>1291</v>
      </c>
      <c r="F4037" s="161"/>
      <c r="G4037" s="169" t="s">
        <v>6</v>
      </c>
      <c r="H4037" s="170" t="s">
        <v>7</v>
      </c>
      <c r="I4037" s="170" t="s">
        <v>8</v>
      </c>
      <c r="J4037" s="170" t="s">
        <v>10</v>
      </c>
    </row>
    <row r="4038" spans="1:10" ht="39.6" x14ac:dyDescent="0.25">
      <c r="A4038" s="174" t="s">
        <v>1292</v>
      </c>
      <c r="B4038" s="176" t="s">
        <v>1196</v>
      </c>
      <c r="C4038" s="174" t="s">
        <v>36</v>
      </c>
      <c r="D4038" s="174" t="s">
        <v>1197</v>
      </c>
      <c r="E4038" s="162" t="s">
        <v>2600</v>
      </c>
      <c r="F4038" s="162"/>
      <c r="G4038" s="175" t="s">
        <v>77</v>
      </c>
      <c r="H4038" s="178">
        <v>1</v>
      </c>
      <c r="I4038" s="177">
        <v>28.8</v>
      </c>
      <c r="J4038" s="177">
        <v>28.8</v>
      </c>
    </row>
    <row r="4039" spans="1:10" ht="26.4" x14ac:dyDescent="0.25">
      <c r="A4039" s="180" t="s">
        <v>1294</v>
      </c>
      <c r="B4039" s="182" t="s">
        <v>1355</v>
      </c>
      <c r="C4039" s="180" t="s">
        <v>36</v>
      </c>
      <c r="D4039" s="180" t="s">
        <v>1356</v>
      </c>
      <c r="E4039" s="163" t="s">
        <v>1297</v>
      </c>
      <c r="F4039" s="163"/>
      <c r="G4039" s="181" t="s">
        <v>1298</v>
      </c>
      <c r="H4039" s="184">
        <v>0.26129999999999998</v>
      </c>
      <c r="I4039" s="183">
        <v>29.46</v>
      </c>
      <c r="J4039" s="183">
        <v>7.69</v>
      </c>
    </row>
    <row r="4040" spans="1:10" ht="26.4" x14ac:dyDescent="0.25">
      <c r="A4040" s="180" t="s">
        <v>1294</v>
      </c>
      <c r="B4040" s="182" t="s">
        <v>1353</v>
      </c>
      <c r="C4040" s="180" t="s">
        <v>36</v>
      </c>
      <c r="D4040" s="180" t="s">
        <v>1354</v>
      </c>
      <c r="E4040" s="163" t="s">
        <v>1297</v>
      </c>
      <c r="F4040" s="163"/>
      <c r="G4040" s="181" t="s">
        <v>1298</v>
      </c>
      <c r="H4040" s="184">
        <v>5.9400000000000001E-2</v>
      </c>
      <c r="I4040" s="183">
        <v>24.83</v>
      </c>
      <c r="J4040" s="183">
        <v>1.47</v>
      </c>
    </row>
    <row r="4041" spans="1:10" x14ac:dyDescent="0.25">
      <c r="A4041" s="185" t="s">
        <v>1303</v>
      </c>
      <c r="B4041" s="187" t="s">
        <v>1408</v>
      </c>
      <c r="C4041" s="185" t="s">
        <v>36</v>
      </c>
      <c r="D4041" s="185" t="s">
        <v>1409</v>
      </c>
      <c r="E4041" s="164" t="s">
        <v>1307</v>
      </c>
      <c r="F4041" s="164"/>
      <c r="G4041" s="186" t="s">
        <v>77</v>
      </c>
      <c r="H4041" s="189">
        <v>0.89290000000000003</v>
      </c>
      <c r="I4041" s="188">
        <v>4.71</v>
      </c>
      <c r="J4041" s="188">
        <v>4.2</v>
      </c>
    </row>
    <row r="4042" spans="1:10" x14ac:dyDescent="0.25">
      <c r="A4042" s="185" t="s">
        <v>1303</v>
      </c>
      <c r="B4042" s="187" t="s">
        <v>1420</v>
      </c>
      <c r="C4042" s="185" t="s">
        <v>36</v>
      </c>
      <c r="D4042" s="185" t="s">
        <v>1421</v>
      </c>
      <c r="E4042" s="164" t="s">
        <v>1307</v>
      </c>
      <c r="F4042" s="164"/>
      <c r="G4042" s="186" t="s">
        <v>38</v>
      </c>
      <c r="H4042" s="189">
        <v>5.625</v>
      </c>
      <c r="I4042" s="188">
        <v>0.47</v>
      </c>
      <c r="J4042" s="188">
        <v>2.64</v>
      </c>
    </row>
    <row r="4043" spans="1:10" ht="26.4" x14ac:dyDescent="0.25">
      <c r="A4043" s="185" t="s">
        <v>1303</v>
      </c>
      <c r="B4043" s="187" t="s">
        <v>2745</v>
      </c>
      <c r="C4043" s="185" t="s">
        <v>36</v>
      </c>
      <c r="D4043" s="185" t="s">
        <v>2746</v>
      </c>
      <c r="E4043" s="164" t="s">
        <v>1307</v>
      </c>
      <c r="F4043" s="164"/>
      <c r="G4043" s="186" t="s">
        <v>38</v>
      </c>
      <c r="H4043" s="189">
        <v>1.7857000000000001</v>
      </c>
      <c r="I4043" s="188">
        <v>1.88</v>
      </c>
      <c r="J4043" s="188">
        <v>3.35</v>
      </c>
    </row>
    <row r="4044" spans="1:10" ht="39.6" x14ac:dyDescent="0.25">
      <c r="A4044" s="185" t="s">
        <v>1303</v>
      </c>
      <c r="B4044" s="187" t="s">
        <v>1422</v>
      </c>
      <c r="C4044" s="185" t="s">
        <v>36</v>
      </c>
      <c r="D4044" s="185" t="s">
        <v>1423</v>
      </c>
      <c r="E4044" s="164" t="s">
        <v>1307</v>
      </c>
      <c r="F4044" s="164"/>
      <c r="G4044" s="186" t="s">
        <v>38</v>
      </c>
      <c r="H4044" s="189">
        <v>5.625</v>
      </c>
      <c r="I4044" s="188">
        <v>1.29</v>
      </c>
      <c r="J4044" s="188">
        <v>7.25</v>
      </c>
    </row>
    <row r="4045" spans="1:10" x14ac:dyDescent="0.25">
      <c r="A4045" s="185" t="s">
        <v>1303</v>
      </c>
      <c r="B4045" s="187" t="s">
        <v>2747</v>
      </c>
      <c r="C4045" s="185" t="s">
        <v>36</v>
      </c>
      <c r="D4045" s="185" t="s">
        <v>2748</v>
      </c>
      <c r="E4045" s="164" t="s">
        <v>1307</v>
      </c>
      <c r="F4045" s="164"/>
      <c r="G4045" s="186" t="s">
        <v>77</v>
      </c>
      <c r="H4045" s="189">
        <v>0.22320000000000001</v>
      </c>
      <c r="I4045" s="188">
        <v>9.89</v>
      </c>
      <c r="J4045" s="188">
        <v>2.2000000000000002</v>
      </c>
    </row>
    <row r="4046" spans="1:10" x14ac:dyDescent="0.25">
      <c r="A4046" s="196"/>
      <c r="B4046" s="196"/>
      <c r="C4046" s="196"/>
      <c r="D4046" s="196"/>
      <c r="E4046" s="196" t="s">
        <v>1309</v>
      </c>
      <c r="F4046" s="197">
        <v>3.3</v>
      </c>
      <c r="G4046" s="196" t="s">
        <v>1310</v>
      </c>
      <c r="H4046" s="197">
        <v>3.77</v>
      </c>
      <c r="I4046" s="196" t="s">
        <v>1311</v>
      </c>
      <c r="J4046" s="197">
        <v>7.07</v>
      </c>
    </row>
    <row r="4047" spans="1:10" x14ac:dyDescent="0.25">
      <c r="A4047" s="196"/>
      <c r="B4047" s="196"/>
      <c r="C4047" s="196"/>
      <c r="D4047" s="196"/>
      <c r="E4047" s="196" t="s">
        <v>1312</v>
      </c>
      <c r="F4047" s="197">
        <v>5.9</v>
      </c>
      <c r="G4047" s="196"/>
      <c r="H4047" s="165" t="s">
        <v>1313</v>
      </c>
      <c r="I4047" s="165"/>
      <c r="J4047" s="197">
        <v>34.700000000000003</v>
      </c>
    </row>
    <row r="4048" spans="1:10" ht="14.4" thickBot="1" x14ac:dyDescent="0.3">
      <c r="A4048" s="191"/>
      <c r="B4048" s="191"/>
      <c r="C4048" s="191"/>
      <c r="D4048" s="191"/>
      <c r="E4048" s="191"/>
      <c r="F4048" s="191"/>
      <c r="G4048" s="191" t="s">
        <v>1314</v>
      </c>
      <c r="H4048" s="193" t="s">
        <v>2112</v>
      </c>
      <c r="I4048" s="191" t="s">
        <v>1316</v>
      </c>
      <c r="J4048" s="192">
        <v>624.6</v>
      </c>
    </row>
    <row r="4049" spans="1:10" ht="14.4" thickTop="1" x14ac:dyDescent="0.25">
      <c r="A4049" s="179"/>
      <c r="B4049" s="179"/>
      <c r="C4049" s="179"/>
      <c r="D4049" s="179"/>
      <c r="E4049" s="179"/>
      <c r="F4049" s="179"/>
      <c r="G4049" s="179"/>
      <c r="H4049" s="179"/>
      <c r="I4049" s="179"/>
      <c r="J4049" s="179"/>
    </row>
    <row r="4050" spans="1:10" x14ac:dyDescent="0.25">
      <c r="A4050" s="171" t="s">
        <v>1198</v>
      </c>
      <c r="B4050" s="171"/>
      <c r="C4050" s="171"/>
      <c r="D4050" s="171" t="s">
        <v>465</v>
      </c>
      <c r="E4050" s="171"/>
      <c r="F4050" s="160"/>
      <c r="G4050" s="160"/>
      <c r="H4050" s="172"/>
      <c r="I4050" s="171"/>
      <c r="J4050" s="173">
        <v>32133.35</v>
      </c>
    </row>
    <row r="4051" spans="1:10" x14ac:dyDescent="0.25">
      <c r="A4051" s="168" t="s">
        <v>1199</v>
      </c>
      <c r="B4051" s="170" t="s">
        <v>3</v>
      </c>
      <c r="C4051" s="168" t="s">
        <v>4</v>
      </c>
      <c r="D4051" s="168" t="s">
        <v>5</v>
      </c>
      <c r="E4051" s="161" t="s">
        <v>1291</v>
      </c>
      <c r="F4051" s="161"/>
      <c r="G4051" s="169" t="s">
        <v>6</v>
      </c>
      <c r="H4051" s="170" t="s">
        <v>7</v>
      </c>
      <c r="I4051" s="170" t="s">
        <v>8</v>
      </c>
      <c r="J4051" s="170" t="s">
        <v>10</v>
      </c>
    </row>
    <row r="4052" spans="1:10" x14ac:dyDescent="0.25">
      <c r="A4052" s="174" t="s">
        <v>1292</v>
      </c>
      <c r="B4052" s="176" t="s">
        <v>1200</v>
      </c>
      <c r="C4052" s="174" t="s">
        <v>20</v>
      </c>
      <c r="D4052" s="174" t="s">
        <v>1201</v>
      </c>
      <c r="E4052" s="162" t="s">
        <v>1293</v>
      </c>
      <c r="F4052" s="162"/>
      <c r="G4052" s="175" t="s">
        <v>38</v>
      </c>
      <c r="H4052" s="178">
        <v>1</v>
      </c>
      <c r="I4052" s="177">
        <v>7576.65</v>
      </c>
      <c r="J4052" s="177">
        <v>7576.65</v>
      </c>
    </row>
    <row r="4053" spans="1:10" ht="26.4" x14ac:dyDescent="0.25">
      <c r="A4053" s="180" t="s">
        <v>1294</v>
      </c>
      <c r="B4053" s="182" t="s">
        <v>1580</v>
      </c>
      <c r="C4053" s="180" t="s">
        <v>36</v>
      </c>
      <c r="D4053" s="180" t="s">
        <v>1581</v>
      </c>
      <c r="E4053" s="163" t="s">
        <v>1297</v>
      </c>
      <c r="F4053" s="163"/>
      <c r="G4053" s="181" t="s">
        <v>1298</v>
      </c>
      <c r="H4053" s="184">
        <v>3.1859999999999999</v>
      </c>
      <c r="I4053" s="183">
        <v>25.28</v>
      </c>
      <c r="J4053" s="183">
        <v>80.540000000000006</v>
      </c>
    </row>
    <row r="4054" spans="1:10" ht="26.4" x14ac:dyDescent="0.25">
      <c r="A4054" s="180" t="s">
        <v>1294</v>
      </c>
      <c r="B4054" s="182" t="s">
        <v>2749</v>
      </c>
      <c r="C4054" s="180" t="s">
        <v>36</v>
      </c>
      <c r="D4054" s="180" t="s">
        <v>2750</v>
      </c>
      <c r="E4054" s="163" t="s">
        <v>1297</v>
      </c>
      <c r="F4054" s="163"/>
      <c r="G4054" s="181" t="s">
        <v>1298</v>
      </c>
      <c r="H4054" s="184">
        <v>3.1859999999999999</v>
      </c>
      <c r="I4054" s="183">
        <v>25.46</v>
      </c>
      <c r="J4054" s="183">
        <v>81.11</v>
      </c>
    </row>
    <row r="4055" spans="1:10" x14ac:dyDescent="0.25">
      <c r="A4055" s="185" t="s">
        <v>1303</v>
      </c>
      <c r="B4055" s="187" t="s">
        <v>2751</v>
      </c>
      <c r="C4055" s="185" t="s">
        <v>1590</v>
      </c>
      <c r="D4055" s="185" t="s">
        <v>2752</v>
      </c>
      <c r="E4055" s="164" t="s">
        <v>1307</v>
      </c>
      <c r="F4055" s="164"/>
      <c r="G4055" s="186" t="s">
        <v>38</v>
      </c>
      <c r="H4055" s="189">
        <v>1</v>
      </c>
      <c r="I4055" s="188">
        <v>7415</v>
      </c>
      <c r="J4055" s="188">
        <v>7415</v>
      </c>
    </row>
    <row r="4056" spans="1:10" x14ac:dyDescent="0.25">
      <c r="A4056" s="196"/>
      <c r="B4056" s="196"/>
      <c r="C4056" s="196"/>
      <c r="D4056" s="196"/>
      <c r="E4056" s="196" t="s">
        <v>1309</v>
      </c>
      <c r="F4056" s="197">
        <v>56.51</v>
      </c>
      <c r="G4056" s="196" t="s">
        <v>1310</v>
      </c>
      <c r="H4056" s="197">
        <v>64.349999999999994</v>
      </c>
      <c r="I4056" s="196" t="s">
        <v>1311</v>
      </c>
      <c r="J4056" s="197">
        <v>120.86</v>
      </c>
    </row>
    <row r="4057" spans="1:10" x14ac:dyDescent="0.25">
      <c r="A4057" s="196"/>
      <c r="B4057" s="196"/>
      <c r="C4057" s="196"/>
      <c r="D4057" s="196"/>
      <c r="E4057" s="196" t="s">
        <v>1312</v>
      </c>
      <c r="F4057" s="197">
        <v>1553.21</v>
      </c>
      <c r="G4057" s="196"/>
      <c r="H4057" s="165" t="s">
        <v>1313</v>
      </c>
      <c r="I4057" s="165"/>
      <c r="J4057" s="197">
        <v>9129.86</v>
      </c>
    </row>
    <row r="4058" spans="1:10" ht="14.4" thickBot="1" x14ac:dyDescent="0.3">
      <c r="A4058" s="191"/>
      <c r="B4058" s="191"/>
      <c r="C4058" s="191"/>
      <c r="D4058" s="191"/>
      <c r="E4058" s="191"/>
      <c r="F4058" s="191"/>
      <c r="G4058" s="191" t="s">
        <v>1314</v>
      </c>
      <c r="H4058" s="193" t="s">
        <v>1375</v>
      </c>
      <c r="I4058" s="191" t="s">
        <v>1316</v>
      </c>
      <c r="J4058" s="192">
        <v>9129.86</v>
      </c>
    </row>
    <row r="4059" spans="1:10" ht="14.4" thickTop="1" x14ac:dyDescent="0.25">
      <c r="A4059" s="179"/>
      <c r="B4059" s="179"/>
      <c r="C4059" s="179"/>
      <c r="D4059" s="179"/>
      <c r="E4059" s="179"/>
      <c r="F4059" s="179"/>
      <c r="G4059" s="179"/>
      <c r="H4059" s="179"/>
      <c r="I4059" s="179"/>
      <c r="J4059" s="179"/>
    </row>
    <row r="4060" spans="1:10" x14ac:dyDescent="0.25">
      <c r="A4060" s="168" t="s">
        <v>1202</v>
      </c>
      <c r="B4060" s="170" t="s">
        <v>3</v>
      </c>
      <c r="C4060" s="168" t="s">
        <v>4</v>
      </c>
      <c r="D4060" s="168" t="s">
        <v>5</v>
      </c>
      <c r="E4060" s="161" t="s">
        <v>1291</v>
      </c>
      <c r="F4060" s="161"/>
      <c r="G4060" s="169" t="s">
        <v>6</v>
      </c>
      <c r="H4060" s="170" t="s">
        <v>7</v>
      </c>
      <c r="I4060" s="170" t="s">
        <v>8</v>
      </c>
      <c r="J4060" s="170" t="s">
        <v>10</v>
      </c>
    </row>
    <row r="4061" spans="1:10" x14ac:dyDescent="0.25">
      <c r="A4061" s="174" t="s">
        <v>1292</v>
      </c>
      <c r="B4061" s="176" t="s">
        <v>1203</v>
      </c>
      <c r="C4061" s="174" t="s">
        <v>20</v>
      </c>
      <c r="D4061" s="174" t="s">
        <v>1204</v>
      </c>
      <c r="E4061" s="162" t="s">
        <v>1293</v>
      </c>
      <c r="F4061" s="162"/>
      <c r="G4061" s="175" t="s">
        <v>38</v>
      </c>
      <c r="H4061" s="178">
        <v>1</v>
      </c>
      <c r="I4061" s="177">
        <v>5365.16</v>
      </c>
      <c r="J4061" s="177">
        <v>5365.16</v>
      </c>
    </row>
    <row r="4062" spans="1:10" ht="26.4" x14ac:dyDescent="0.25">
      <c r="A4062" s="180" t="s">
        <v>1294</v>
      </c>
      <c r="B4062" s="182" t="s">
        <v>2753</v>
      </c>
      <c r="C4062" s="180" t="s">
        <v>36</v>
      </c>
      <c r="D4062" s="180" t="s">
        <v>2754</v>
      </c>
      <c r="E4062" s="163" t="s">
        <v>1297</v>
      </c>
      <c r="F4062" s="163"/>
      <c r="G4062" s="181" t="s">
        <v>1298</v>
      </c>
      <c r="H4062" s="184">
        <v>3.3620000000000001</v>
      </c>
      <c r="I4062" s="183">
        <v>24.59</v>
      </c>
      <c r="J4062" s="183">
        <v>82.67</v>
      </c>
    </row>
    <row r="4063" spans="1:10" ht="26.4" x14ac:dyDescent="0.25">
      <c r="A4063" s="180" t="s">
        <v>1294</v>
      </c>
      <c r="B4063" s="182" t="s">
        <v>1580</v>
      </c>
      <c r="C4063" s="180" t="s">
        <v>36</v>
      </c>
      <c r="D4063" s="180" t="s">
        <v>1581</v>
      </c>
      <c r="E4063" s="163" t="s">
        <v>1297</v>
      </c>
      <c r="F4063" s="163"/>
      <c r="G4063" s="181" t="s">
        <v>1298</v>
      </c>
      <c r="H4063" s="184">
        <v>3.3620000000000001</v>
      </c>
      <c r="I4063" s="183">
        <v>25.28</v>
      </c>
      <c r="J4063" s="183">
        <v>84.99</v>
      </c>
    </row>
    <row r="4064" spans="1:10" x14ac:dyDescent="0.25">
      <c r="A4064" s="185" t="s">
        <v>1303</v>
      </c>
      <c r="B4064" s="187" t="s">
        <v>2755</v>
      </c>
      <c r="C4064" s="185" t="s">
        <v>1590</v>
      </c>
      <c r="D4064" s="185" t="s">
        <v>1204</v>
      </c>
      <c r="E4064" s="164" t="s">
        <v>1307</v>
      </c>
      <c r="F4064" s="164"/>
      <c r="G4064" s="186" t="s">
        <v>38</v>
      </c>
      <c r="H4064" s="189">
        <v>1</v>
      </c>
      <c r="I4064" s="188">
        <v>5197.5</v>
      </c>
      <c r="J4064" s="188">
        <v>5197.5</v>
      </c>
    </row>
    <row r="4065" spans="1:10" x14ac:dyDescent="0.25">
      <c r="A4065" s="196"/>
      <c r="B4065" s="196"/>
      <c r="C4065" s="196"/>
      <c r="D4065" s="196"/>
      <c r="E4065" s="196" t="s">
        <v>1309</v>
      </c>
      <c r="F4065" s="197">
        <v>56.38</v>
      </c>
      <c r="G4065" s="196" t="s">
        <v>1310</v>
      </c>
      <c r="H4065" s="197">
        <v>64.2</v>
      </c>
      <c r="I4065" s="196" t="s">
        <v>1311</v>
      </c>
      <c r="J4065" s="197">
        <v>120.58</v>
      </c>
    </row>
    <row r="4066" spans="1:10" x14ac:dyDescent="0.25">
      <c r="A4066" s="196"/>
      <c r="B4066" s="196"/>
      <c r="C4066" s="196"/>
      <c r="D4066" s="196"/>
      <c r="E4066" s="196" t="s">
        <v>1312</v>
      </c>
      <c r="F4066" s="197">
        <v>1099.8499999999999</v>
      </c>
      <c r="G4066" s="196"/>
      <c r="H4066" s="165" t="s">
        <v>1313</v>
      </c>
      <c r="I4066" s="165"/>
      <c r="J4066" s="197">
        <v>6465.01</v>
      </c>
    </row>
    <row r="4067" spans="1:10" ht="14.4" thickBot="1" x14ac:dyDescent="0.3">
      <c r="A4067" s="191"/>
      <c r="B4067" s="191"/>
      <c r="C4067" s="191"/>
      <c r="D4067" s="191"/>
      <c r="E4067" s="191"/>
      <c r="F4067" s="191"/>
      <c r="G4067" s="191" t="s">
        <v>1314</v>
      </c>
      <c r="H4067" s="193" t="s">
        <v>1375</v>
      </c>
      <c r="I4067" s="191" t="s">
        <v>1316</v>
      </c>
      <c r="J4067" s="192">
        <v>6465.01</v>
      </c>
    </row>
    <row r="4068" spans="1:10" ht="14.4" thickTop="1" x14ac:dyDescent="0.25">
      <c r="A4068" s="179"/>
      <c r="B4068" s="179"/>
      <c r="C4068" s="179"/>
      <c r="D4068" s="179"/>
      <c r="E4068" s="179"/>
      <c r="F4068" s="179"/>
      <c r="G4068" s="179"/>
      <c r="H4068" s="179"/>
      <c r="I4068" s="179"/>
      <c r="J4068" s="179"/>
    </row>
    <row r="4069" spans="1:10" x14ac:dyDescent="0.25">
      <c r="A4069" s="168" t="s">
        <v>1205</v>
      </c>
      <c r="B4069" s="170" t="s">
        <v>3</v>
      </c>
      <c r="C4069" s="168" t="s">
        <v>4</v>
      </c>
      <c r="D4069" s="168" t="s">
        <v>5</v>
      </c>
      <c r="E4069" s="161" t="s">
        <v>1291</v>
      </c>
      <c r="F4069" s="161"/>
      <c r="G4069" s="169" t="s">
        <v>6</v>
      </c>
      <c r="H4069" s="170" t="s">
        <v>7</v>
      </c>
      <c r="I4069" s="170" t="s">
        <v>8</v>
      </c>
      <c r="J4069" s="170" t="s">
        <v>10</v>
      </c>
    </row>
    <row r="4070" spans="1:10" x14ac:dyDescent="0.25">
      <c r="A4070" s="174" t="s">
        <v>1292</v>
      </c>
      <c r="B4070" s="176" t="s">
        <v>1206</v>
      </c>
      <c r="C4070" s="174" t="s">
        <v>20</v>
      </c>
      <c r="D4070" s="174" t="s">
        <v>1207</v>
      </c>
      <c r="E4070" s="162" t="s">
        <v>1293</v>
      </c>
      <c r="F4070" s="162"/>
      <c r="G4070" s="175" t="s">
        <v>38</v>
      </c>
      <c r="H4070" s="178">
        <v>1</v>
      </c>
      <c r="I4070" s="177">
        <v>4488.25</v>
      </c>
      <c r="J4070" s="177">
        <v>4488.25</v>
      </c>
    </row>
    <row r="4071" spans="1:10" ht="26.4" x14ac:dyDescent="0.25">
      <c r="A4071" s="180" t="s">
        <v>1294</v>
      </c>
      <c r="B4071" s="182" t="s">
        <v>2717</v>
      </c>
      <c r="C4071" s="180" t="s">
        <v>36</v>
      </c>
      <c r="D4071" s="180" t="s">
        <v>2718</v>
      </c>
      <c r="E4071" s="163" t="s">
        <v>1297</v>
      </c>
      <c r="F4071" s="163"/>
      <c r="G4071" s="181" t="s">
        <v>1298</v>
      </c>
      <c r="H4071" s="184">
        <v>5.1550000000000002</v>
      </c>
      <c r="I4071" s="183">
        <v>30.64</v>
      </c>
      <c r="J4071" s="183">
        <v>157.94</v>
      </c>
    </row>
    <row r="4072" spans="1:10" ht="26.4" x14ac:dyDescent="0.25">
      <c r="A4072" s="180" t="s">
        <v>1294</v>
      </c>
      <c r="B4072" s="182" t="s">
        <v>1580</v>
      </c>
      <c r="C4072" s="180" t="s">
        <v>36</v>
      </c>
      <c r="D4072" s="180" t="s">
        <v>1581</v>
      </c>
      <c r="E4072" s="163" t="s">
        <v>1297</v>
      </c>
      <c r="F4072" s="163"/>
      <c r="G4072" s="181" t="s">
        <v>1298</v>
      </c>
      <c r="H4072" s="184">
        <v>5.1550000000000002</v>
      </c>
      <c r="I4072" s="183">
        <v>25.28</v>
      </c>
      <c r="J4072" s="183">
        <v>130.31</v>
      </c>
    </row>
    <row r="4073" spans="1:10" x14ac:dyDescent="0.25">
      <c r="A4073" s="185" t="s">
        <v>1303</v>
      </c>
      <c r="B4073" s="187" t="s">
        <v>2756</v>
      </c>
      <c r="C4073" s="185" t="s">
        <v>1590</v>
      </c>
      <c r="D4073" s="185" t="s">
        <v>2757</v>
      </c>
      <c r="E4073" s="164" t="s">
        <v>1307</v>
      </c>
      <c r="F4073" s="164"/>
      <c r="G4073" s="186" t="s">
        <v>38</v>
      </c>
      <c r="H4073" s="189">
        <v>1</v>
      </c>
      <c r="I4073" s="188">
        <v>4200</v>
      </c>
      <c r="J4073" s="188">
        <v>4200</v>
      </c>
    </row>
    <row r="4074" spans="1:10" x14ac:dyDescent="0.25">
      <c r="A4074" s="196"/>
      <c r="B4074" s="196"/>
      <c r="C4074" s="196"/>
      <c r="D4074" s="196"/>
      <c r="E4074" s="196" t="s">
        <v>1309</v>
      </c>
      <c r="F4074" s="197">
        <v>101.05</v>
      </c>
      <c r="G4074" s="196" t="s">
        <v>1310</v>
      </c>
      <c r="H4074" s="197">
        <v>115.04</v>
      </c>
      <c r="I4074" s="196" t="s">
        <v>1311</v>
      </c>
      <c r="J4074" s="197">
        <v>216.09</v>
      </c>
    </row>
    <row r="4075" spans="1:10" x14ac:dyDescent="0.25">
      <c r="A4075" s="196"/>
      <c r="B4075" s="196"/>
      <c r="C4075" s="196"/>
      <c r="D4075" s="196"/>
      <c r="E4075" s="196" t="s">
        <v>1312</v>
      </c>
      <c r="F4075" s="197">
        <v>920.09</v>
      </c>
      <c r="G4075" s="196"/>
      <c r="H4075" s="165" t="s">
        <v>1313</v>
      </c>
      <c r="I4075" s="165"/>
      <c r="J4075" s="197">
        <v>5408.34</v>
      </c>
    </row>
    <row r="4076" spans="1:10" ht="14.4" thickBot="1" x14ac:dyDescent="0.3">
      <c r="A4076" s="191"/>
      <c r="B4076" s="191"/>
      <c r="C4076" s="191"/>
      <c r="D4076" s="191"/>
      <c r="E4076" s="191"/>
      <c r="F4076" s="191"/>
      <c r="G4076" s="191" t="s">
        <v>1314</v>
      </c>
      <c r="H4076" s="193" t="s">
        <v>1981</v>
      </c>
      <c r="I4076" s="191" t="s">
        <v>1316</v>
      </c>
      <c r="J4076" s="192">
        <v>16225.02</v>
      </c>
    </row>
    <row r="4077" spans="1:10" ht="14.4" thickTop="1" x14ac:dyDescent="0.25">
      <c r="A4077" s="179"/>
      <c r="B4077" s="179"/>
      <c r="C4077" s="179"/>
      <c r="D4077" s="179"/>
      <c r="E4077" s="179"/>
      <c r="F4077" s="179"/>
      <c r="G4077" s="179"/>
      <c r="H4077" s="179"/>
      <c r="I4077" s="179"/>
      <c r="J4077" s="179"/>
    </row>
    <row r="4078" spans="1:10" x14ac:dyDescent="0.25">
      <c r="A4078" s="168" t="s">
        <v>1208</v>
      </c>
      <c r="B4078" s="170" t="s">
        <v>3</v>
      </c>
      <c r="C4078" s="168" t="s">
        <v>4</v>
      </c>
      <c r="D4078" s="168" t="s">
        <v>5</v>
      </c>
      <c r="E4078" s="161" t="s">
        <v>1291</v>
      </c>
      <c r="F4078" s="161"/>
      <c r="G4078" s="169" t="s">
        <v>6</v>
      </c>
      <c r="H4078" s="170" t="s">
        <v>7</v>
      </c>
      <c r="I4078" s="170" t="s">
        <v>8</v>
      </c>
      <c r="J4078" s="170" t="s">
        <v>10</v>
      </c>
    </row>
    <row r="4079" spans="1:10" x14ac:dyDescent="0.25">
      <c r="A4079" s="174" t="s">
        <v>1292</v>
      </c>
      <c r="B4079" s="176" t="s">
        <v>1209</v>
      </c>
      <c r="C4079" s="174" t="s">
        <v>20</v>
      </c>
      <c r="D4079" s="174" t="s">
        <v>1210</v>
      </c>
      <c r="E4079" s="162" t="s">
        <v>1293</v>
      </c>
      <c r="F4079" s="162"/>
      <c r="G4079" s="175" t="s">
        <v>38</v>
      </c>
      <c r="H4079" s="178">
        <v>1</v>
      </c>
      <c r="I4079" s="177">
        <v>260.14</v>
      </c>
      <c r="J4079" s="177">
        <v>260.14</v>
      </c>
    </row>
    <row r="4080" spans="1:10" ht="26.4" x14ac:dyDescent="0.25">
      <c r="A4080" s="180" t="s">
        <v>1294</v>
      </c>
      <c r="B4080" s="182" t="s">
        <v>1580</v>
      </c>
      <c r="C4080" s="180" t="s">
        <v>36</v>
      </c>
      <c r="D4080" s="180" t="s">
        <v>1581</v>
      </c>
      <c r="E4080" s="163" t="s">
        <v>1297</v>
      </c>
      <c r="F4080" s="163"/>
      <c r="G4080" s="181" t="s">
        <v>1298</v>
      </c>
      <c r="H4080" s="184">
        <v>1.0309999999999999</v>
      </c>
      <c r="I4080" s="183">
        <v>25.28</v>
      </c>
      <c r="J4080" s="183">
        <v>26.06</v>
      </c>
    </row>
    <row r="4081" spans="1:10" ht="26.4" x14ac:dyDescent="0.25">
      <c r="A4081" s="180" t="s">
        <v>1294</v>
      </c>
      <c r="B4081" s="182" t="s">
        <v>2717</v>
      </c>
      <c r="C4081" s="180" t="s">
        <v>36</v>
      </c>
      <c r="D4081" s="180" t="s">
        <v>2718</v>
      </c>
      <c r="E4081" s="163" t="s">
        <v>1297</v>
      </c>
      <c r="F4081" s="163"/>
      <c r="G4081" s="181" t="s">
        <v>1298</v>
      </c>
      <c r="H4081" s="184">
        <v>1.0309999999999999</v>
      </c>
      <c r="I4081" s="183">
        <v>30.64</v>
      </c>
      <c r="J4081" s="183">
        <v>31.58</v>
      </c>
    </row>
    <row r="4082" spans="1:10" x14ac:dyDescent="0.25">
      <c r="A4082" s="185" t="s">
        <v>1303</v>
      </c>
      <c r="B4082" s="187" t="s">
        <v>2758</v>
      </c>
      <c r="C4082" s="185" t="s">
        <v>1590</v>
      </c>
      <c r="D4082" s="185" t="s">
        <v>1210</v>
      </c>
      <c r="E4082" s="164" t="s">
        <v>1307</v>
      </c>
      <c r="F4082" s="164"/>
      <c r="G4082" s="186" t="s">
        <v>38</v>
      </c>
      <c r="H4082" s="189">
        <v>1</v>
      </c>
      <c r="I4082" s="188">
        <v>202.5</v>
      </c>
      <c r="J4082" s="188">
        <v>202.5</v>
      </c>
    </row>
    <row r="4083" spans="1:10" x14ac:dyDescent="0.25">
      <c r="A4083" s="196"/>
      <c r="B4083" s="196"/>
      <c r="C4083" s="196"/>
      <c r="D4083" s="196"/>
      <c r="E4083" s="196" t="s">
        <v>1309</v>
      </c>
      <c r="F4083" s="197">
        <v>20.2</v>
      </c>
      <c r="G4083" s="196" t="s">
        <v>1310</v>
      </c>
      <c r="H4083" s="197">
        <v>23.01</v>
      </c>
      <c r="I4083" s="196" t="s">
        <v>1311</v>
      </c>
      <c r="J4083" s="197">
        <v>43.21</v>
      </c>
    </row>
    <row r="4084" spans="1:10" x14ac:dyDescent="0.25">
      <c r="A4084" s="196"/>
      <c r="B4084" s="196"/>
      <c r="C4084" s="196"/>
      <c r="D4084" s="196"/>
      <c r="E4084" s="196" t="s">
        <v>1312</v>
      </c>
      <c r="F4084" s="197">
        <v>53.32</v>
      </c>
      <c r="G4084" s="196"/>
      <c r="H4084" s="165" t="s">
        <v>1313</v>
      </c>
      <c r="I4084" s="165"/>
      <c r="J4084" s="197">
        <v>313.45999999999998</v>
      </c>
    </row>
    <row r="4085" spans="1:10" ht="14.4" thickBot="1" x14ac:dyDescent="0.3">
      <c r="A4085" s="191"/>
      <c r="B4085" s="191"/>
      <c r="C4085" s="191"/>
      <c r="D4085" s="191"/>
      <c r="E4085" s="191"/>
      <c r="F4085" s="191"/>
      <c r="G4085" s="191" t="s">
        <v>1314</v>
      </c>
      <c r="H4085" s="193" t="s">
        <v>1375</v>
      </c>
      <c r="I4085" s="191" t="s">
        <v>1316</v>
      </c>
      <c r="J4085" s="192">
        <v>313.45999999999998</v>
      </c>
    </row>
    <row r="4086" spans="1:10" ht="14.4" thickTop="1" x14ac:dyDescent="0.25">
      <c r="A4086" s="179"/>
      <c r="B4086" s="179"/>
      <c r="C4086" s="179"/>
      <c r="D4086" s="179"/>
      <c r="E4086" s="179"/>
      <c r="F4086" s="179"/>
      <c r="G4086" s="179"/>
      <c r="H4086" s="179"/>
      <c r="I4086" s="179"/>
      <c r="J4086" s="179"/>
    </row>
    <row r="4087" spans="1:10" x14ac:dyDescent="0.25">
      <c r="A4087" s="171" t="s">
        <v>1211</v>
      </c>
      <c r="B4087" s="171"/>
      <c r="C4087" s="171"/>
      <c r="D4087" s="171" t="s">
        <v>1212</v>
      </c>
      <c r="E4087" s="171"/>
      <c r="F4087" s="160"/>
      <c r="G4087" s="160"/>
      <c r="H4087" s="172"/>
      <c r="I4087" s="171"/>
      <c r="J4087" s="173">
        <v>7659.42</v>
      </c>
    </row>
    <row r="4088" spans="1:10" x14ac:dyDescent="0.25">
      <c r="A4088" s="168" t="s">
        <v>1213</v>
      </c>
      <c r="B4088" s="170" t="s">
        <v>3</v>
      </c>
      <c r="C4088" s="168" t="s">
        <v>4</v>
      </c>
      <c r="D4088" s="168" t="s">
        <v>5</v>
      </c>
      <c r="E4088" s="161" t="s">
        <v>1291</v>
      </c>
      <c r="F4088" s="161"/>
      <c r="G4088" s="169" t="s">
        <v>6</v>
      </c>
      <c r="H4088" s="170" t="s">
        <v>7</v>
      </c>
      <c r="I4088" s="170" t="s">
        <v>8</v>
      </c>
      <c r="J4088" s="170" t="s">
        <v>10</v>
      </c>
    </row>
    <row r="4089" spans="1:10" ht="26.4" x14ac:dyDescent="0.25">
      <c r="A4089" s="174" t="s">
        <v>1292</v>
      </c>
      <c r="B4089" s="176" t="s">
        <v>851</v>
      </c>
      <c r="C4089" s="174" t="s">
        <v>36</v>
      </c>
      <c r="D4089" s="174" t="s">
        <v>852</v>
      </c>
      <c r="E4089" s="162" t="s">
        <v>1387</v>
      </c>
      <c r="F4089" s="162"/>
      <c r="G4089" s="175" t="s">
        <v>38</v>
      </c>
      <c r="H4089" s="178">
        <v>1</v>
      </c>
      <c r="I4089" s="177">
        <v>20.190000000000001</v>
      </c>
      <c r="J4089" s="177">
        <v>20.190000000000001</v>
      </c>
    </row>
    <row r="4090" spans="1:10" ht="26.4" x14ac:dyDescent="0.25">
      <c r="A4090" s="180" t="s">
        <v>1294</v>
      </c>
      <c r="B4090" s="182" t="s">
        <v>1295</v>
      </c>
      <c r="C4090" s="180" t="s">
        <v>36</v>
      </c>
      <c r="D4090" s="180" t="s">
        <v>1296</v>
      </c>
      <c r="E4090" s="163" t="s">
        <v>1297</v>
      </c>
      <c r="F4090" s="163"/>
      <c r="G4090" s="181" t="s">
        <v>1298</v>
      </c>
      <c r="H4090" s="184">
        <v>0.29099999999999998</v>
      </c>
      <c r="I4090" s="183">
        <v>25.7</v>
      </c>
      <c r="J4090" s="183">
        <v>7.47</v>
      </c>
    </row>
    <row r="4091" spans="1:10" ht="26.4" x14ac:dyDescent="0.25">
      <c r="A4091" s="180" t="s">
        <v>1294</v>
      </c>
      <c r="B4091" s="182" t="s">
        <v>1860</v>
      </c>
      <c r="C4091" s="180" t="s">
        <v>36</v>
      </c>
      <c r="D4091" s="180" t="s">
        <v>1861</v>
      </c>
      <c r="E4091" s="163" t="s">
        <v>1384</v>
      </c>
      <c r="F4091" s="163"/>
      <c r="G4091" s="181" t="s">
        <v>51</v>
      </c>
      <c r="H4091" s="184">
        <v>8.9999999999999998E-4</v>
      </c>
      <c r="I4091" s="183">
        <v>783.66</v>
      </c>
      <c r="J4091" s="183">
        <v>0.7</v>
      </c>
    </row>
    <row r="4092" spans="1:10" ht="26.4" x14ac:dyDescent="0.25">
      <c r="A4092" s="180" t="s">
        <v>1294</v>
      </c>
      <c r="B4092" s="182" t="s">
        <v>1299</v>
      </c>
      <c r="C4092" s="180" t="s">
        <v>36</v>
      </c>
      <c r="D4092" s="180" t="s">
        <v>1300</v>
      </c>
      <c r="E4092" s="163" t="s">
        <v>1297</v>
      </c>
      <c r="F4092" s="163"/>
      <c r="G4092" s="181" t="s">
        <v>1298</v>
      </c>
      <c r="H4092" s="184">
        <v>0.29099999999999998</v>
      </c>
      <c r="I4092" s="183">
        <v>30.42</v>
      </c>
      <c r="J4092" s="183">
        <v>8.85</v>
      </c>
    </row>
    <row r="4093" spans="1:10" ht="26.4" x14ac:dyDescent="0.25">
      <c r="A4093" s="185" t="s">
        <v>1303</v>
      </c>
      <c r="B4093" s="187" t="s">
        <v>2417</v>
      </c>
      <c r="C4093" s="185" t="s">
        <v>36</v>
      </c>
      <c r="D4093" s="185" t="s">
        <v>2418</v>
      </c>
      <c r="E4093" s="164" t="s">
        <v>1307</v>
      </c>
      <c r="F4093" s="164"/>
      <c r="G4093" s="186" t="s">
        <v>38</v>
      </c>
      <c r="H4093" s="189">
        <v>1</v>
      </c>
      <c r="I4093" s="188">
        <v>3.17</v>
      </c>
      <c r="J4093" s="188">
        <v>3.17</v>
      </c>
    </row>
    <row r="4094" spans="1:10" x14ac:dyDescent="0.25">
      <c r="A4094" s="196"/>
      <c r="B4094" s="196"/>
      <c r="C4094" s="196"/>
      <c r="D4094" s="196"/>
      <c r="E4094" s="196" t="s">
        <v>1309</v>
      </c>
      <c r="F4094" s="197">
        <v>5.77</v>
      </c>
      <c r="G4094" s="196" t="s">
        <v>1310</v>
      </c>
      <c r="H4094" s="197">
        <v>6.58</v>
      </c>
      <c r="I4094" s="196" t="s">
        <v>1311</v>
      </c>
      <c r="J4094" s="197">
        <v>12.35</v>
      </c>
    </row>
    <row r="4095" spans="1:10" x14ac:dyDescent="0.25">
      <c r="A4095" s="196"/>
      <c r="B4095" s="196"/>
      <c r="C4095" s="196"/>
      <c r="D4095" s="196"/>
      <c r="E4095" s="196" t="s">
        <v>1312</v>
      </c>
      <c r="F4095" s="197">
        <v>4.13</v>
      </c>
      <c r="G4095" s="196"/>
      <c r="H4095" s="165" t="s">
        <v>1313</v>
      </c>
      <c r="I4095" s="165"/>
      <c r="J4095" s="197">
        <v>24.32</v>
      </c>
    </row>
    <row r="4096" spans="1:10" ht="14.4" thickBot="1" x14ac:dyDescent="0.3">
      <c r="A4096" s="191"/>
      <c r="B4096" s="191"/>
      <c r="C4096" s="191"/>
      <c r="D4096" s="191"/>
      <c r="E4096" s="191"/>
      <c r="F4096" s="191"/>
      <c r="G4096" s="191" t="s">
        <v>1314</v>
      </c>
      <c r="H4096" s="193" t="s">
        <v>2402</v>
      </c>
      <c r="I4096" s="191" t="s">
        <v>1316</v>
      </c>
      <c r="J4096" s="192">
        <v>802.56</v>
      </c>
    </row>
    <row r="4097" spans="1:10" ht="14.4" thickTop="1" x14ac:dyDescent="0.25">
      <c r="A4097" s="179"/>
      <c r="B4097" s="179"/>
      <c r="C4097" s="179"/>
      <c r="D4097" s="179"/>
      <c r="E4097" s="179"/>
      <c r="F4097" s="179"/>
      <c r="G4097" s="179"/>
      <c r="H4097" s="179"/>
      <c r="I4097" s="179"/>
      <c r="J4097" s="179"/>
    </row>
    <row r="4098" spans="1:10" x14ac:dyDescent="0.25">
      <c r="A4098" s="168" t="s">
        <v>1214</v>
      </c>
      <c r="B4098" s="170" t="s">
        <v>3</v>
      </c>
      <c r="C4098" s="168" t="s">
        <v>4</v>
      </c>
      <c r="D4098" s="168" t="s">
        <v>5</v>
      </c>
      <c r="E4098" s="161" t="s">
        <v>1291</v>
      </c>
      <c r="F4098" s="161"/>
      <c r="G4098" s="169" t="s">
        <v>6</v>
      </c>
      <c r="H4098" s="170" t="s">
        <v>7</v>
      </c>
      <c r="I4098" s="170" t="s">
        <v>8</v>
      </c>
      <c r="J4098" s="170" t="s">
        <v>10</v>
      </c>
    </row>
    <row r="4099" spans="1:10" x14ac:dyDescent="0.25">
      <c r="A4099" s="174" t="s">
        <v>1292</v>
      </c>
      <c r="B4099" s="176" t="s">
        <v>920</v>
      </c>
      <c r="C4099" s="174" t="s">
        <v>20</v>
      </c>
      <c r="D4099" s="174" t="s">
        <v>921</v>
      </c>
      <c r="E4099" s="162" t="s">
        <v>1293</v>
      </c>
      <c r="F4099" s="162"/>
      <c r="G4099" s="175" t="s">
        <v>38</v>
      </c>
      <c r="H4099" s="178">
        <v>1</v>
      </c>
      <c r="I4099" s="177">
        <v>249.89</v>
      </c>
      <c r="J4099" s="177">
        <v>249.89</v>
      </c>
    </row>
    <row r="4100" spans="1:10" ht="26.4" x14ac:dyDescent="0.25">
      <c r="A4100" s="180" t="s">
        <v>1294</v>
      </c>
      <c r="B4100" s="182" t="s">
        <v>1299</v>
      </c>
      <c r="C4100" s="180" t="s">
        <v>36</v>
      </c>
      <c r="D4100" s="180" t="s">
        <v>1300</v>
      </c>
      <c r="E4100" s="163" t="s">
        <v>1297</v>
      </c>
      <c r="F4100" s="163"/>
      <c r="G4100" s="181" t="s">
        <v>1298</v>
      </c>
      <c r="H4100" s="184">
        <v>1.5469999999999999</v>
      </c>
      <c r="I4100" s="183">
        <v>30.42</v>
      </c>
      <c r="J4100" s="183">
        <v>47.05</v>
      </c>
    </row>
    <row r="4101" spans="1:10" ht="26.4" x14ac:dyDescent="0.25">
      <c r="A4101" s="180" t="s">
        <v>1294</v>
      </c>
      <c r="B4101" s="182" t="s">
        <v>1295</v>
      </c>
      <c r="C4101" s="180" t="s">
        <v>36</v>
      </c>
      <c r="D4101" s="180" t="s">
        <v>1296</v>
      </c>
      <c r="E4101" s="163" t="s">
        <v>1297</v>
      </c>
      <c r="F4101" s="163"/>
      <c r="G4101" s="181" t="s">
        <v>1298</v>
      </c>
      <c r="H4101" s="184">
        <v>1.5469999999999999</v>
      </c>
      <c r="I4101" s="183">
        <v>25.7</v>
      </c>
      <c r="J4101" s="183">
        <v>39.75</v>
      </c>
    </row>
    <row r="4102" spans="1:10" ht="26.4" x14ac:dyDescent="0.25">
      <c r="A4102" s="185" t="s">
        <v>1303</v>
      </c>
      <c r="B4102" s="187" t="s">
        <v>2488</v>
      </c>
      <c r="C4102" s="185" t="s">
        <v>1590</v>
      </c>
      <c r="D4102" s="185" t="s">
        <v>2489</v>
      </c>
      <c r="E4102" s="164" t="s">
        <v>1307</v>
      </c>
      <c r="F4102" s="164"/>
      <c r="G4102" s="186" t="s">
        <v>38</v>
      </c>
      <c r="H4102" s="189">
        <v>1</v>
      </c>
      <c r="I4102" s="188">
        <v>163.09</v>
      </c>
      <c r="J4102" s="188">
        <v>163.09</v>
      </c>
    </row>
    <row r="4103" spans="1:10" x14ac:dyDescent="0.25">
      <c r="A4103" s="196"/>
      <c r="B4103" s="196"/>
      <c r="C4103" s="196"/>
      <c r="D4103" s="196"/>
      <c r="E4103" s="196" t="s">
        <v>1309</v>
      </c>
      <c r="F4103" s="197">
        <v>30.39</v>
      </c>
      <c r="G4103" s="196" t="s">
        <v>1310</v>
      </c>
      <c r="H4103" s="197">
        <v>34.61</v>
      </c>
      <c r="I4103" s="196" t="s">
        <v>1311</v>
      </c>
      <c r="J4103" s="197">
        <v>65</v>
      </c>
    </row>
    <row r="4104" spans="1:10" x14ac:dyDescent="0.25">
      <c r="A4104" s="196"/>
      <c r="B4104" s="196"/>
      <c r="C4104" s="196"/>
      <c r="D4104" s="196"/>
      <c r="E4104" s="196" t="s">
        <v>1312</v>
      </c>
      <c r="F4104" s="197">
        <v>51.22</v>
      </c>
      <c r="G4104" s="196"/>
      <c r="H4104" s="165" t="s">
        <v>1313</v>
      </c>
      <c r="I4104" s="165"/>
      <c r="J4104" s="197">
        <v>301.11</v>
      </c>
    </row>
    <row r="4105" spans="1:10" ht="14.4" thickBot="1" x14ac:dyDescent="0.3">
      <c r="A4105" s="191"/>
      <c r="B4105" s="191"/>
      <c r="C4105" s="191"/>
      <c r="D4105" s="191"/>
      <c r="E4105" s="191"/>
      <c r="F4105" s="191"/>
      <c r="G4105" s="191" t="s">
        <v>1314</v>
      </c>
      <c r="H4105" s="193" t="s">
        <v>1892</v>
      </c>
      <c r="I4105" s="191" t="s">
        <v>1316</v>
      </c>
      <c r="J4105" s="192">
        <v>1204.44</v>
      </c>
    </row>
    <row r="4106" spans="1:10" ht="14.4" thickTop="1" x14ac:dyDescent="0.25">
      <c r="A4106" s="179"/>
      <c r="B4106" s="179"/>
      <c r="C4106" s="179"/>
      <c r="D4106" s="179"/>
      <c r="E4106" s="179"/>
      <c r="F4106" s="179"/>
      <c r="G4106" s="179"/>
      <c r="H4106" s="179"/>
      <c r="I4106" s="179"/>
      <c r="J4106" s="179"/>
    </row>
    <row r="4107" spans="1:10" x14ac:dyDescent="0.25">
      <c r="A4107" s="168" t="s">
        <v>1215</v>
      </c>
      <c r="B4107" s="170" t="s">
        <v>3</v>
      </c>
      <c r="C4107" s="168" t="s">
        <v>4</v>
      </c>
      <c r="D4107" s="168" t="s">
        <v>5</v>
      </c>
      <c r="E4107" s="161" t="s">
        <v>1291</v>
      </c>
      <c r="F4107" s="161"/>
      <c r="G4107" s="169" t="s">
        <v>6</v>
      </c>
      <c r="H4107" s="170" t="s">
        <v>7</v>
      </c>
      <c r="I4107" s="170" t="s">
        <v>8</v>
      </c>
      <c r="J4107" s="170" t="s">
        <v>10</v>
      </c>
    </row>
    <row r="4108" spans="1:10" x14ac:dyDescent="0.25">
      <c r="A4108" s="174" t="s">
        <v>1292</v>
      </c>
      <c r="B4108" s="176" t="s">
        <v>1216</v>
      </c>
      <c r="C4108" s="174" t="s">
        <v>36</v>
      </c>
      <c r="D4108" s="174" t="s">
        <v>1217</v>
      </c>
      <c r="E4108" s="162" t="s">
        <v>2759</v>
      </c>
      <c r="F4108" s="162"/>
      <c r="G4108" s="175" t="s">
        <v>38</v>
      </c>
      <c r="H4108" s="178">
        <v>1</v>
      </c>
      <c r="I4108" s="177">
        <v>52.96</v>
      </c>
      <c r="J4108" s="177">
        <v>52.96</v>
      </c>
    </row>
    <row r="4109" spans="1:10" ht="26.4" x14ac:dyDescent="0.25">
      <c r="A4109" s="180" t="s">
        <v>1294</v>
      </c>
      <c r="B4109" s="182" t="s">
        <v>1295</v>
      </c>
      <c r="C4109" s="180" t="s">
        <v>36</v>
      </c>
      <c r="D4109" s="180" t="s">
        <v>1296</v>
      </c>
      <c r="E4109" s="163" t="s">
        <v>1297</v>
      </c>
      <c r="F4109" s="163"/>
      <c r="G4109" s="181" t="s">
        <v>1298</v>
      </c>
      <c r="H4109" s="184">
        <v>0.3237912</v>
      </c>
      <c r="I4109" s="183">
        <v>25.7</v>
      </c>
      <c r="J4109" s="183">
        <v>8.32</v>
      </c>
    </row>
    <row r="4110" spans="1:10" ht="26.4" x14ac:dyDescent="0.25">
      <c r="A4110" s="180" t="s">
        <v>1294</v>
      </c>
      <c r="B4110" s="182" t="s">
        <v>1299</v>
      </c>
      <c r="C4110" s="180" t="s">
        <v>36</v>
      </c>
      <c r="D4110" s="180" t="s">
        <v>1300</v>
      </c>
      <c r="E4110" s="163" t="s">
        <v>1297</v>
      </c>
      <c r="F4110" s="163"/>
      <c r="G4110" s="181" t="s">
        <v>1298</v>
      </c>
      <c r="H4110" s="184">
        <v>0.43172159999999998</v>
      </c>
      <c r="I4110" s="183">
        <v>30.42</v>
      </c>
      <c r="J4110" s="183">
        <v>13.13</v>
      </c>
    </row>
    <row r="4111" spans="1:10" ht="26.4" x14ac:dyDescent="0.25">
      <c r="A4111" s="185" t="s">
        <v>1303</v>
      </c>
      <c r="B4111" s="187" t="s">
        <v>2760</v>
      </c>
      <c r="C4111" s="185" t="s">
        <v>36</v>
      </c>
      <c r="D4111" s="185" t="s">
        <v>2761</v>
      </c>
      <c r="E4111" s="164" t="s">
        <v>1307</v>
      </c>
      <c r="F4111" s="164"/>
      <c r="G4111" s="186" t="s">
        <v>38</v>
      </c>
      <c r="H4111" s="189">
        <v>1</v>
      </c>
      <c r="I4111" s="188">
        <v>31.51</v>
      </c>
      <c r="J4111" s="188">
        <v>31.51</v>
      </c>
    </row>
    <row r="4112" spans="1:10" x14ac:dyDescent="0.25">
      <c r="A4112" s="196"/>
      <c r="B4112" s="196"/>
      <c r="C4112" s="196"/>
      <c r="D4112" s="196"/>
      <c r="E4112" s="196" t="s">
        <v>1309</v>
      </c>
      <c r="F4112" s="197">
        <v>7.53</v>
      </c>
      <c r="G4112" s="196" t="s">
        <v>1310</v>
      </c>
      <c r="H4112" s="197">
        <v>8.58</v>
      </c>
      <c r="I4112" s="196" t="s">
        <v>1311</v>
      </c>
      <c r="J4112" s="197">
        <v>16.11</v>
      </c>
    </row>
    <row r="4113" spans="1:10" x14ac:dyDescent="0.25">
      <c r="A4113" s="196"/>
      <c r="B4113" s="196"/>
      <c r="C4113" s="196"/>
      <c r="D4113" s="196"/>
      <c r="E4113" s="196" t="s">
        <v>1312</v>
      </c>
      <c r="F4113" s="197">
        <v>10.85</v>
      </c>
      <c r="G4113" s="196"/>
      <c r="H4113" s="165" t="s">
        <v>1313</v>
      </c>
      <c r="I4113" s="165"/>
      <c r="J4113" s="197">
        <v>63.81</v>
      </c>
    </row>
    <row r="4114" spans="1:10" ht="14.4" thickBot="1" x14ac:dyDescent="0.3">
      <c r="A4114" s="191"/>
      <c r="B4114" s="191"/>
      <c r="C4114" s="191"/>
      <c r="D4114" s="191"/>
      <c r="E4114" s="191"/>
      <c r="F4114" s="191"/>
      <c r="G4114" s="191" t="s">
        <v>1314</v>
      </c>
      <c r="H4114" s="193" t="s">
        <v>2112</v>
      </c>
      <c r="I4114" s="191" t="s">
        <v>1316</v>
      </c>
      <c r="J4114" s="192">
        <v>1148.58</v>
      </c>
    </row>
    <row r="4115" spans="1:10" ht="14.4" thickTop="1" x14ac:dyDescent="0.25">
      <c r="A4115" s="179"/>
      <c r="B4115" s="179"/>
      <c r="C4115" s="179"/>
      <c r="D4115" s="179"/>
      <c r="E4115" s="179"/>
      <c r="F4115" s="179"/>
      <c r="G4115" s="179"/>
      <c r="H4115" s="179"/>
      <c r="I4115" s="179"/>
      <c r="J4115" s="179"/>
    </row>
    <row r="4116" spans="1:10" x14ac:dyDescent="0.25">
      <c r="A4116" s="168" t="s">
        <v>1218</v>
      </c>
      <c r="B4116" s="170" t="s">
        <v>3</v>
      </c>
      <c r="C4116" s="168" t="s">
        <v>4</v>
      </c>
      <c r="D4116" s="168" t="s">
        <v>5</v>
      </c>
      <c r="E4116" s="161" t="s">
        <v>1291</v>
      </c>
      <c r="F4116" s="161"/>
      <c r="G4116" s="169" t="s">
        <v>6</v>
      </c>
      <c r="H4116" s="170" t="s">
        <v>7</v>
      </c>
      <c r="I4116" s="170" t="s">
        <v>8</v>
      </c>
      <c r="J4116" s="170" t="s">
        <v>10</v>
      </c>
    </row>
    <row r="4117" spans="1:10" ht="39.6" x14ac:dyDescent="0.25">
      <c r="A4117" s="174" t="s">
        <v>1292</v>
      </c>
      <c r="B4117" s="176" t="s">
        <v>1060</v>
      </c>
      <c r="C4117" s="174" t="s">
        <v>36</v>
      </c>
      <c r="D4117" s="174" t="s">
        <v>1061</v>
      </c>
      <c r="E4117" s="162" t="s">
        <v>1387</v>
      </c>
      <c r="F4117" s="162"/>
      <c r="G4117" s="175" t="s">
        <v>77</v>
      </c>
      <c r="H4117" s="178">
        <v>1</v>
      </c>
      <c r="I4117" s="177">
        <v>25.72</v>
      </c>
      <c r="J4117" s="177">
        <v>25.72</v>
      </c>
    </row>
    <row r="4118" spans="1:10" ht="52.8" x14ac:dyDescent="0.25">
      <c r="A4118" s="180" t="s">
        <v>1294</v>
      </c>
      <c r="B4118" s="182" t="s">
        <v>2598</v>
      </c>
      <c r="C4118" s="180" t="s">
        <v>36</v>
      </c>
      <c r="D4118" s="180" t="s">
        <v>2599</v>
      </c>
      <c r="E4118" s="163" t="s">
        <v>2600</v>
      </c>
      <c r="F4118" s="163"/>
      <c r="G4118" s="181" t="s">
        <v>77</v>
      </c>
      <c r="H4118" s="184">
        <v>1</v>
      </c>
      <c r="I4118" s="183">
        <v>10.76</v>
      </c>
      <c r="J4118" s="183">
        <v>10.76</v>
      </c>
    </row>
    <row r="4119" spans="1:10" ht="26.4" x14ac:dyDescent="0.25">
      <c r="A4119" s="180" t="s">
        <v>1294</v>
      </c>
      <c r="B4119" s="182" t="s">
        <v>1299</v>
      </c>
      <c r="C4119" s="180" t="s">
        <v>36</v>
      </c>
      <c r="D4119" s="180" t="s">
        <v>1300</v>
      </c>
      <c r="E4119" s="163" t="s">
        <v>1297</v>
      </c>
      <c r="F4119" s="163"/>
      <c r="G4119" s="181" t="s">
        <v>1298</v>
      </c>
      <c r="H4119" s="184">
        <v>0.105</v>
      </c>
      <c r="I4119" s="183">
        <v>30.42</v>
      </c>
      <c r="J4119" s="183">
        <v>3.19</v>
      </c>
    </row>
    <row r="4120" spans="1:10" ht="26.4" x14ac:dyDescent="0.25">
      <c r="A4120" s="180" t="s">
        <v>1294</v>
      </c>
      <c r="B4120" s="182" t="s">
        <v>1295</v>
      </c>
      <c r="C4120" s="180" t="s">
        <v>36</v>
      </c>
      <c r="D4120" s="180" t="s">
        <v>1296</v>
      </c>
      <c r="E4120" s="163" t="s">
        <v>1297</v>
      </c>
      <c r="F4120" s="163"/>
      <c r="G4120" s="181" t="s">
        <v>1298</v>
      </c>
      <c r="H4120" s="184">
        <v>0.105</v>
      </c>
      <c r="I4120" s="183">
        <v>25.7</v>
      </c>
      <c r="J4120" s="183">
        <v>2.69</v>
      </c>
    </row>
    <row r="4121" spans="1:10" ht="26.4" x14ac:dyDescent="0.25">
      <c r="A4121" s="185" t="s">
        <v>1303</v>
      </c>
      <c r="B4121" s="187" t="s">
        <v>2601</v>
      </c>
      <c r="C4121" s="185" t="s">
        <v>36</v>
      </c>
      <c r="D4121" s="185" t="s">
        <v>2602</v>
      </c>
      <c r="E4121" s="164" t="s">
        <v>1307</v>
      </c>
      <c r="F4121" s="164"/>
      <c r="G4121" s="186" t="s">
        <v>77</v>
      </c>
      <c r="H4121" s="189">
        <v>1.1000000000000001</v>
      </c>
      <c r="I4121" s="188">
        <v>8.26</v>
      </c>
      <c r="J4121" s="188">
        <v>9.08</v>
      </c>
    </row>
    <row r="4122" spans="1:10" x14ac:dyDescent="0.25">
      <c r="A4122" s="196"/>
      <c r="B4122" s="196"/>
      <c r="C4122" s="196"/>
      <c r="D4122" s="196"/>
      <c r="E4122" s="196" t="s">
        <v>1309</v>
      </c>
      <c r="F4122" s="197">
        <v>4.72</v>
      </c>
      <c r="G4122" s="196" t="s">
        <v>1310</v>
      </c>
      <c r="H4122" s="197">
        <v>5.39</v>
      </c>
      <c r="I4122" s="196" t="s">
        <v>1311</v>
      </c>
      <c r="J4122" s="197">
        <v>10.11</v>
      </c>
    </row>
    <row r="4123" spans="1:10" x14ac:dyDescent="0.25">
      <c r="A4123" s="196"/>
      <c r="B4123" s="196"/>
      <c r="C4123" s="196"/>
      <c r="D4123" s="196"/>
      <c r="E4123" s="196" t="s">
        <v>1312</v>
      </c>
      <c r="F4123" s="197">
        <v>5.27</v>
      </c>
      <c r="G4123" s="196"/>
      <c r="H4123" s="165" t="s">
        <v>1313</v>
      </c>
      <c r="I4123" s="165"/>
      <c r="J4123" s="197">
        <v>30.99</v>
      </c>
    </row>
    <row r="4124" spans="1:10" ht="14.4" thickBot="1" x14ac:dyDescent="0.3">
      <c r="A4124" s="191"/>
      <c r="B4124" s="191"/>
      <c r="C4124" s="191"/>
      <c r="D4124" s="191"/>
      <c r="E4124" s="191"/>
      <c r="F4124" s="191"/>
      <c r="G4124" s="191" t="s">
        <v>1314</v>
      </c>
      <c r="H4124" s="193" t="s">
        <v>2762</v>
      </c>
      <c r="I4124" s="191" t="s">
        <v>1316</v>
      </c>
      <c r="J4124" s="192">
        <v>2541.1799999999998</v>
      </c>
    </row>
    <row r="4125" spans="1:10" ht="14.4" thickTop="1" x14ac:dyDescent="0.25">
      <c r="A4125" s="179"/>
      <c r="B4125" s="179"/>
      <c r="C4125" s="179"/>
      <c r="D4125" s="179"/>
      <c r="E4125" s="179"/>
      <c r="F4125" s="179"/>
      <c r="G4125" s="179"/>
      <c r="H4125" s="179"/>
      <c r="I4125" s="179"/>
      <c r="J4125" s="179"/>
    </row>
    <row r="4126" spans="1:10" x14ac:dyDescent="0.25">
      <c r="A4126" s="168" t="s">
        <v>1219</v>
      </c>
      <c r="B4126" s="170" t="s">
        <v>3</v>
      </c>
      <c r="C4126" s="168" t="s">
        <v>4</v>
      </c>
      <c r="D4126" s="168" t="s">
        <v>5</v>
      </c>
      <c r="E4126" s="161" t="s">
        <v>1291</v>
      </c>
      <c r="F4126" s="161"/>
      <c r="G4126" s="169" t="s">
        <v>6</v>
      </c>
      <c r="H4126" s="170" t="s">
        <v>7</v>
      </c>
      <c r="I4126" s="170" t="s">
        <v>8</v>
      </c>
      <c r="J4126" s="170" t="s">
        <v>10</v>
      </c>
    </row>
    <row r="4127" spans="1:10" ht="39.6" x14ac:dyDescent="0.25">
      <c r="A4127" s="174" t="s">
        <v>1292</v>
      </c>
      <c r="B4127" s="176" t="s">
        <v>1069</v>
      </c>
      <c r="C4127" s="174" t="s">
        <v>36</v>
      </c>
      <c r="D4127" s="174" t="s">
        <v>1070</v>
      </c>
      <c r="E4127" s="162" t="s">
        <v>1387</v>
      </c>
      <c r="F4127" s="162"/>
      <c r="G4127" s="175" t="s">
        <v>77</v>
      </c>
      <c r="H4127" s="178">
        <v>1</v>
      </c>
      <c r="I4127" s="177">
        <v>20.399999999999999</v>
      </c>
      <c r="J4127" s="177">
        <v>20.399999999999999</v>
      </c>
    </row>
    <row r="4128" spans="1:10" ht="26.4" x14ac:dyDescent="0.25">
      <c r="A4128" s="180" t="s">
        <v>1294</v>
      </c>
      <c r="B4128" s="182" t="s">
        <v>1295</v>
      </c>
      <c r="C4128" s="180" t="s">
        <v>36</v>
      </c>
      <c r="D4128" s="180" t="s">
        <v>1296</v>
      </c>
      <c r="E4128" s="163" t="s">
        <v>1297</v>
      </c>
      <c r="F4128" s="163"/>
      <c r="G4128" s="181" t="s">
        <v>1298</v>
      </c>
      <c r="H4128" s="184">
        <v>0.16200000000000001</v>
      </c>
      <c r="I4128" s="183">
        <v>25.7</v>
      </c>
      <c r="J4128" s="183">
        <v>4.16</v>
      </c>
    </row>
    <row r="4129" spans="1:10" ht="26.4" x14ac:dyDescent="0.25">
      <c r="A4129" s="180" t="s">
        <v>1294</v>
      </c>
      <c r="B4129" s="182" t="s">
        <v>1299</v>
      </c>
      <c r="C4129" s="180" t="s">
        <v>36</v>
      </c>
      <c r="D4129" s="180" t="s">
        <v>1300</v>
      </c>
      <c r="E4129" s="163" t="s">
        <v>1297</v>
      </c>
      <c r="F4129" s="163"/>
      <c r="G4129" s="181" t="s">
        <v>1298</v>
      </c>
      <c r="H4129" s="184">
        <v>0.16200000000000001</v>
      </c>
      <c r="I4129" s="183">
        <v>30.42</v>
      </c>
      <c r="J4129" s="183">
        <v>4.92</v>
      </c>
    </row>
    <row r="4130" spans="1:10" x14ac:dyDescent="0.25">
      <c r="A4130" s="185" t="s">
        <v>1303</v>
      </c>
      <c r="B4130" s="187" t="s">
        <v>2610</v>
      </c>
      <c r="C4130" s="185" t="s">
        <v>36</v>
      </c>
      <c r="D4130" s="185" t="s">
        <v>2611</v>
      </c>
      <c r="E4130" s="164" t="s">
        <v>1307</v>
      </c>
      <c r="F4130" s="164"/>
      <c r="G4130" s="186" t="s">
        <v>77</v>
      </c>
      <c r="H4130" s="189">
        <v>1.0169999999999999</v>
      </c>
      <c r="I4130" s="188">
        <v>11.14</v>
      </c>
      <c r="J4130" s="188">
        <v>11.32</v>
      </c>
    </row>
    <row r="4131" spans="1:10" x14ac:dyDescent="0.25">
      <c r="A4131" s="196"/>
      <c r="B4131" s="196"/>
      <c r="C4131" s="196"/>
      <c r="D4131" s="196"/>
      <c r="E4131" s="196" t="s">
        <v>1309</v>
      </c>
      <c r="F4131" s="197">
        <v>3.17</v>
      </c>
      <c r="G4131" s="196" t="s">
        <v>1310</v>
      </c>
      <c r="H4131" s="197">
        <v>3.63</v>
      </c>
      <c r="I4131" s="196" t="s">
        <v>1311</v>
      </c>
      <c r="J4131" s="197">
        <v>6.8</v>
      </c>
    </row>
    <row r="4132" spans="1:10" x14ac:dyDescent="0.25">
      <c r="A4132" s="196"/>
      <c r="B4132" s="196"/>
      <c r="C4132" s="196"/>
      <c r="D4132" s="196"/>
      <c r="E4132" s="196" t="s">
        <v>1312</v>
      </c>
      <c r="F4132" s="197">
        <v>4.18</v>
      </c>
      <c r="G4132" s="196"/>
      <c r="H4132" s="165" t="s">
        <v>1313</v>
      </c>
      <c r="I4132" s="165"/>
      <c r="J4132" s="197">
        <v>24.58</v>
      </c>
    </row>
    <row r="4133" spans="1:10" ht="14.4" thickBot="1" x14ac:dyDescent="0.3">
      <c r="A4133" s="191"/>
      <c r="B4133" s="191"/>
      <c r="C4133" s="191"/>
      <c r="D4133" s="191"/>
      <c r="E4133" s="191"/>
      <c r="F4133" s="191"/>
      <c r="G4133" s="191" t="s">
        <v>1314</v>
      </c>
      <c r="H4133" s="193" t="s">
        <v>2763</v>
      </c>
      <c r="I4133" s="191" t="s">
        <v>1316</v>
      </c>
      <c r="J4133" s="192">
        <v>1101.18</v>
      </c>
    </row>
    <row r="4134" spans="1:10" ht="14.4" thickTop="1" x14ac:dyDescent="0.25">
      <c r="A4134" s="179"/>
      <c r="B4134" s="179"/>
      <c r="C4134" s="179"/>
      <c r="D4134" s="179"/>
      <c r="E4134" s="179"/>
      <c r="F4134" s="179"/>
      <c r="G4134" s="179"/>
      <c r="H4134" s="179"/>
      <c r="I4134" s="179"/>
      <c r="J4134" s="179"/>
    </row>
    <row r="4135" spans="1:10" x14ac:dyDescent="0.25">
      <c r="A4135" s="168" t="s">
        <v>1220</v>
      </c>
      <c r="B4135" s="170" t="s">
        <v>3</v>
      </c>
      <c r="C4135" s="168" t="s">
        <v>4</v>
      </c>
      <c r="D4135" s="168" t="s">
        <v>5</v>
      </c>
      <c r="E4135" s="161" t="s">
        <v>1291</v>
      </c>
      <c r="F4135" s="161"/>
      <c r="G4135" s="169" t="s">
        <v>6</v>
      </c>
      <c r="H4135" s="170" t="s">
        <v>7</v>
      </c>
      <c r="I4135" s="170" t="s">
        <v>8</v>
      </c>
      <c r="J4135" s="170" t="s">
        <v>10</v>
      </c>
    </row>
    <row r="4136" spans="1:10" ht="39.6" x14ac:dyDescent="0.25">
      <c r="A4136" s="174" t="s">
        <v>1292</v>
      </c>
      <c r="B4136" s="176" t="s">
        <v>1072</v>
      </c>
      <c r="C4136" s="174" t="s">
        <v>36</v>
      </c>
      <c r="D4136" s="174" t="s">
        <v>1073</v>
      </c>
      <c r="E4136" s="162" t="s">
        <v>2446</v>
      </c>
      <c r="F4136" s="162"/>
      <c r="G4136" s="175" t="s">
        <v>77</v>
      </c>
      <c r="H4136" s="178">
        <v>1</v>
      </c>
      <c r="I4136" s="177">
        <v>29.24</v>
      </c>
      <c r="J4136" s="177">
        <v>29.24</v>
      </c>
    </row>
    <row r="4137" spans="1:10" ht="26.4" x14ac:dyDescent="0.25">
      <c r="A4137" s="180" t="s">
        <v>1294</v>
      </c>
      <c r="B4137" s="182" t="s">
        <v>1299</v>
      </c>
      <c r="C4137" s="180" t="s">
        <v>36</v>
      </c>
      <c r="D4137" s="180" t="s">
        <v>1300</v>
      </c>
      <c r="E4137" s="163" t="s">
        <v>1297</v>
      </c>
      <c r="F4137" s="163"/>
      <c r="G4137" s="181" t="s">
        <v>1298</v>
      </c>
      <c r="H4137" s="184">
        <v>0.129</v>
      </c>
      <c r="I4137" s="183">
        <v>30.42</v>
      </c>
      <c r="J4137" s="183">
        <v>3.92</v>
      </c>
    </row>
    <row r="4138" spans="1:10" ht="26.4" x14ac:dyDescent="0.25">
      <c r="A4138" s="180" t="s">
        <v>1294</v>
      </c>
      <c r="B4138" s="182" t="s">
        <v>1295</v>
      </c>
      <c r="C4138" s="180" t="s">
        <v>36</v>
      </c>
      <c r="D4138" s="180" t="s">
        <v>1296</v>
      </c>
      <c r="E4138" s="163" t="s">
        <v>1297</v>
      </c>
      <c r="F4138" s="163"/>
      <c r="G4138" s="181" t="s">
        <v>1298</v>
      </c>
      <c r="H4138" s="184">
        <v>0.129</v>
      </c>
      <c r="I4138" s="183">
        <v>25.7</v>
      </c>
      <c r="J4138" s="183">
        <v>3.31</v>
      </c>
    </row>
    <row r="4139" spans="1:10" x14ac:dyDescent="0.25">
      <c r="A4139" s="185" t="s">
        <v>1303</v>
      </c>
      <c r="B4139" s="187" t="s">
        <v>2613</v>
      </c>
      <c r="C4139" s="185" t="s">
        <v>36</v>
      </c>
      <c r="D4139" s="185" t="s">
        <v>2614</v>
      </c>
      <c r="E4139" s="164" t="s">
        <v>1307</v>
      </c>
      <c r="F4139" s="164"/>
      <c r="G4139" s="186" t="s">
        <v>77</v>
      </c>
      <c r="H4139" s="189">
        <v>1.1000000000000001</v>
      </c>
      <c r="I4139" s="188">
        <v>20.010000000000002</v>
      </c>
      <c r="J4139" s="188">
        <v>22.01</v>
      </c>
    </row>
    <row r="4140" spans="1:10" x14ac:dyDescent="0.25">
      <c r="A4140" s="196"/>
      <c r="B4140" s="196"/>
      <c r="C4140" s="196"/>
      <c r="D4140" s="196"/>
      <c r="E4140" s="196" t="s">
        <v>1309</v>
      </c>
      <c r="F4140" s="197">
        <v>2.52</v>
      </c>
      <c r="G4140" s="196" t="s">
        <v>1310</v>
      </c>
      <c r="H4140" s="197">
        <v>2.89</v>
      </c>
      <c r="I4140" s="196" t="s">
        <v>1311</v>
      </c>
      <c r="J4140" s="197">
        <v>5.41</v>
      </c>
    </row>
    <row r="4141" spans="1:10" x14ac:dyDescent="0.25">
      <c r="A4141" s="196"/>
      <c r="B4141" s="196"/>
      <c r="C4141" s="196"/>
      <c r="D4141" s="196"/>
      <c r="E4141" s="196" t="s">
        <v>1312</v>
      </c>
      <c r="F4141" s="197">
        <v>5.99</v>
      </c>
      <c r="G4141" s="196"/>
      <c r="H4141" s="165" t="s">
        <v>1313</v>
      </c>
      <c r="I4141" s="165"/>
      <c r="J4141" s="197">
        <v>35.229999999999997</v>
      </c>
    </row>
    <row r="4142" spans="1:10" ht="14.4" thickBot="1" x14ac:dyDescent="0.3">
      <c r="A4142" s="191"/>
      <c r="B4142" s="191"/>
      <c r="C4142" s="191"/>
      <c r="D4142" s="191"/>
      <c r="E4142" s="191"/>
      <c r="F4142" s="191"/>
      <c r="G4142" s="191" t="s">
        <v>1314</v>
      </c>
      <c r="H4142" s="193" t="s">
        <v>1329</v>
      </c>
      <c r="I4142" s="191" t="s">
        <v>1316</v>
      </c>
      <c r="J4142" s="192">
        <v>563.67999999999995</v>
      </c>
    </row>
    <row r="4143" spans="1:10" ht="14.4" thickTop="1" x14ac:dyDescent="0.25">
      <c r="A4143" s="179"/>
      <c r="B4143" s="179"/>
      <c r="C4143" s="179"/>
      <c r="D4143" s="179"/>
      <c r="E4143" s="179"/>
      <c r="F4143" s="179"/>
      <c r="G4143" s="179"/>
      <c r="H4143" s="179"/>
      <c r="I4143" s="179"/>
      <c r="J4143" s="179"/>
    </row>
    <row r="4144" spans="1:10" x14ac:dyDescent="0.25">
      <c r="A4144" s="168" t="s">
        <v>1221</v>
      </c>
      <c r="B4144" s="170" t="s">
        <v>3</v>
      </c>
      <c r="C4144" s="168" t="s">
        <v>4</v>
      </c>
      <c r="D4144" s="168" t="s">
        <v>5</v>
      </c>
      <c r="E4144" s="161" t="s">
        <v>1291</v>
      </c>
      <c r="F4144" s="161"/>
      <c r="G4144" s="169" t="s">
        <v>6</v>
      </c>
      <c r="H4144" s="170" t="s">
        <v>7</v>
      </c>
      <c r="I4144" s="170" t="s">
        <v>8</v>
      </c>
      <c r="J4144" s="170" t="s">
        <v>10</v>
      </c>
    </row>
    <row r="4145" spans="1:10" x14ac:dyDescent="0.25">
      <c r="A4145" s="174" t="s">
        <v>1292</v>
      </c>
      <c r="B4145" s="176" t="s">
        <v>1222</v>
      </c>
      <c r="C4145" s="174" t="s">
        <v>20</v>
      </c>
      <c r="D4145" s="174" t="s">
        <v>1223</v>
      </c>
      <c r="E4145" s="162" t="s">
        <v>1293</v>
      </c>
      <c r="F4145" s="162"/>
      <c r="G4145" s="175" t="s">
        <v>38</v>
      </c>
      <c r="H4145" s="178">
        <v>1</v>
      </c>
      <c r="I4145" s="177">
        <v>24.72</v>
      </c>
      <c r="J4145" s="177">
        <v>24.72</v>
      </c>
    </row>
    <row r="4146" spans="1:10" ht="26.4" x14ac:dyDescent="0.25">
      <c r="A4146" s="180" t="s">
        <v>1294</v>
      </c>
      <c r="B4146" s="182" t="s">
        <v>1295</v>
      </c>
      <c r="C4146" s="180" t="s">
        <v>36</v>
      </c>
      <c r="D4146" s="180" t="s">
        <v>1296</v>
      </c>
      <c r="E4146" s="163" t="s">
        <v>1297</v>
      </c>
      <c r="F4146" s="163"/>
      <c r="G4146" s="181" t="s">
        <v>1298</v>
      </c>
      <c r="H4146" s="184">
        <v>0.2</v>
      </c>
      <c r="I4146" s="183">
        <v>25.7</v>
      </c>
      <c r="J4146" s="183">
        <v>5.14</v>
      </c>
    </row>
    <row r="4147" spans="1:10" ht="26.4" x14ac:dyDescent="0.25">
      <c r="A4147" s="180" t="s">
        <v>1294</v>
      </c>
      <c r="B4147" s="182" t="s">
        <v>1299</v>
      </c>
      <c r="C4147" s="180" t="s">
        <v>36</v>
      </c>
      <c r="D4147" s="180" t="s">
        <v>1300</v>
      </c>
      <c r="E4147" s="163" t="s">
        <v>1297</v>
      </c>
      <c r="F4147" s="163"/>
      <c r="G4147" s="181" t="s">
        <v>1298</v>
      </c>
      <c r="H4147" s="184">
        <v>0.2</v>
      </c>
      <c r="I4147" s="183">
        <v>30.42</v>
      </c>
      <c r="J4147" s="183">
        <v>6.08</v>
      </c>
    </row>
    <row r="4148" spans="1:10" ht="39.6" x14ac:dyDescent="0.25">
      <c r="A4148" s="185" t="s">
        <v>1303</v>
      </c>
      <c r="B4148" s="187" t="s">
        <v>2764</v>
      </c>
      <c r="C4148" s="185" t="s">
        <v>1305</v>
      </c>
      <c r="D4148" s="185" t="s">
        <v>2765</v>
      </c>
      <c r="E4148" s="164" t="s">
        <v>1307</v>
      </c>
      <c r="F4148" s="164"/>
      <c r="G4148" s="186" t="s">
        <v>38</v>
      </c>
      <c r="H4148" s="189">
        <v>1</v>
      </c>
      <c r="I4148" s="188">
        <v>13.5</v>
      </c>
      <c r="J4148" s="188">
        <v>13.5</v>
      </c>
    </row>
    <row r="4149" spans="1:10" x14ac:dyDescent="0.25">
      <c r="A4149" s="196"/>
      <c r="B4149" s="196"/>
      <c r="C4149" s="196"/>
      <c r="D4149" s="196"/>
      <c r="E4149" s="196" t="s">
        <v>1309</v>
      </c>
      <c r="F4149" s="197">
        <v>3.92</v>
      </c>
      <c r="G4149" s="196" t="s">
        <v>1310</v>
      </c>
      <c r="H4149" s="197">
        <v>4.4800000000000004</v>
      </c>
      <c r="I4149" s="196" t="s">
        <v>1311</v>
      </c>
      <c r="J4149" s="197">
        <v>8.4</v>
      </c>
    </row>
    <row r="4150" spans="1:10" x14ac:dyDescent="0.25">
      <c r="A4150" s="196"/>
      <c r="B4150" s="196"/>
      <c r="C4150" s="196"/>
      <c r="D4150" s="196"/>
      <c r="E4150" s="196" t="s">
        <v>1312</v>
      </c>
      <c r="F4150" s="197">
        <v>5.0599999999999996</v>
      </c>
      <c r="G4150" s="196"/>
      <c r="H4150" s="165" t="s">
        <v>1313</v>
      </c>
      <c r="I4150" s="165"/>
      <c r="J4150" s="197">
        <v>29.78</v>
      </c>
    </row>
    <row r="4151" spans="1:10" ht="14.4" thickBot="1" x14ac:dyDescent="0.3">
      <c r="A4151" s="191"/>
      <c r="B4151" s="191"/>
      <c r="C4151" s="191"/>
      <c r="D4151" s="191"/>
      <c r="E4151" s="191"/>
      <c r="F4151" s="191"/>
      <c r="G4151" s="191" t="s">
        <v>1314</v>
      </c>
      <c r="H4151" s="193" t="s">
        <v>2071</v>
      </c>
      <c r="I4151" s="191" t="s">
        <v>1316</v>
      </c>
      <c r="J4151" s="192">
        <v>297.8</v>
      </c>
    </row>
    <row r="4152" spans="1:10" ht="14.4" thickTop="1" x14ac:dyDescent="0.25">
      <c r="A4152" s="179"/>
      <c r="B4152" s="179"/>
      <c r="C4152" s="179"/>
      <c r="D4152" s="179"/>
      <c r="E4152" s="179"/>
      <c r="F4152" s="179"/>
      <c r="G4152" s="179"/>
      <c r="H4152" s="179"/>
      <c r="I4152" s="179"/>
      <c r="J4152" s="179"/>
    </row>
    <row r="4153" spans="1:10" x14ac:dyDescent="0.25">
      <c r="A4153" s="171" t="s">
        <v>1224</v>
      </c>
      <c r="B4153" s="171"/>
      <c r="C4153" s="171"/>
      <c r="D4153" s="171" t="s">
        <v>1225</v>
      </c>
      <c r="E4153" s="171"/>
      <c r="F4153" s="160"/>
      <c r="G4153" s="160"/>
      <c r="H4153" s="172"/>
      <c r="I4153" s="171"/>
      <c r="J4153" s="173">
        <v>12285.24</v>
      </c>
    </row>
    <row r="4154" spans="1:10" x14ac:dyDescent="0.25">
      <c r="A4154" s="168" t="s">
        <v>1226</v>
      </c>
      <c r="B4154" s="170" t="s">
        <v>3</v>
      </c>
      <c r="C4154" s="168" t="s">
        <v>4</v>
      </c>
      <c r="D4154" s="168" t="s">
        <v>5</v>
      </c>
      <c r="E4154" s="161" t="s">
        <v>1291</v>
      </c>
      <c r="F4154" s="161"/>
      <c r="G4154" s="169" t="s">
        <v>6</v>
      </c>
      <c r="H4154" s="170" t="s">
        <v>7</v>
      </c>
      <c r="I4154" s="170" t="s">
        <v>8</v>
      </c>
      <c r="J4154" s="170" t="s">
        <v>10</v>
      </c>
    </row>
    <row r="4155" spans="1:10" ht="39.6" x14ac:dyDescent="0.25">
      <c r="A4155" s="174" t="s">
        <v>1292</v>
      </c>
      <c r="B4155" s="176" t="s">
        <v>1227</v>
      </c>
      <c r="C4155" s="174" t="s">
        <v>36</v>
      </c>
      <c r="D4155" s="174" t="s">
        <v>1228</v>
      </c>
      <c r="E4155" s="162" t="s">
        <v>2766</v>
      </c>
      <c r="F4155" s="162"/>
      <c r="G4155" s="175" t="s">
        <v>77</v>
      </c>
      <c r="H4155" s="178">
        <v>1</v>
      </c>
      <c r="I4155" s="177">
        <v>68.849999999999994</v>
      </c>
      <c r="J4155" s="177">
        <v>68.849999999999994</v>
      </c>
    </row>
    <row r="4156" spans="1:10" ht="26.4" x14ac:dyDescent="0.25">
      <c r="A4156" s="180" t="s">
        <v>1294</v>
      </c>
      <c r="B4156" s="182" t="s">
        <v>1355</v>
      </c>
      <c r="C4156" s="180" t="s">
        <v>36</v>
      </c>
      <c r="D4156" s="180" t="s">
        <v>1356</v>
      </c>
      <c r="E4156" s="163" t="s">
        <v>1297</v>
      </c>
      <c r="F4156" s="163"/>
      <c r="G4156" s="181" t="s">
        <v>1298</v>
      </c>
      <c r="H4156" s="184">
        <v>0.29089999999999999</v>
      </c>
      <c r="I4156" s="183">
        <v>29.46</v>
      </c>
      <c r="J4156" s="183">
        <v>8.56</v>
      </c>
    </row>
    <row r="4157" spans="1:10" ht="26.4" x14ac:dyDescent="0.25">
      <c r="A4157" s="180" t="s">
        <v>1294</v>
      </c>
      <c r="B4157" s="182" t="s">
        <v>1353</v>
      </c>
      <c r="C4157" s="180" t="s">
        <v>36</v>
      </c>
      <c r="D4157" s="180" t="s">
        <v>1354</v>
      </c>
      <c r="E4157" s="163" t="s">
        <v>1297</v>
      </c>
      <c r="F4157" s="163"/>
      <c r="G4157" s="181" t="s">
        <v>1298</v>
      </c>
      <c r="H4157" s="184">
        <v>0.29089999999999999</v>
      </c>
      <c r="I4157" s="183">
        <v>24.83</v>
      </c>
      <c r="J4157" s="183">
        <v>7.22</v>
      </c>
    </row>
    <row r="4158" spans="1:10" ht="26.4" x14ac:dyDescent="0.25">
      <c r="A4158" s="185" t="s">
        <v>1303</v>
      </c>
      <c r="B4158" s="187" t="s">
        <v>2767</v>
      </c>
      <c r="C4158" s="185" t="s">
        <v>36</v>
      </c>
      <c r="D4158" s="185" t="s">
        <v>2768</v>
      </c>
      <c r="E4158" s="164" t="s">
        <v>1307</v>
      </c>
      <c r="F4158" s="164"/>
      <c r="G4158" s="186" t="s">
        <v>77</v>
      </c>
      <c r="H4158" s="189">
        <v>1.0225</v>
      </c>
      <c r="I4158" s="188">
        <v>51.91</v>
      </c>
      <c r="J4158" s="188">
        <v>53.07</v>
      </c>
    </row>
    <row r="4159" spans="1:10" x14ac:dyDescent="0.25">
      <c r="A4159" s="196"/>
      <c r="B4159" s="196"/>
      <c r="C4159" s="196"/>
      <c r="D4159" s="196"/>
      <c r="E4159" s="196" t="s">
        <v>1309</v>
      </c>
      <c r="F4159" s="197">
        <v>5.6</v>
      </c>
      <c r="G4159" s="196" t="s">
        <v>1310</v>
      </c>
      <c r="H4159" s="197">
        <v>6.39</v>
      </c>
      <c r="I4159" s="196" t="s">
        <v>1311</v>
      </c>
      <c r="J4159" s="197">
        <v>11.99</v>
      </c>
    </row>
    <row r="4160" spans="1:10" x14ac:dyDescent="0.25">
      <c r="A4160" s="196"/>
      <c r="B4160" s="196"/>
      <c r="C4160" s="196"/>
      <c r="D4160" s="196"/>
      <c r="E4160" s="196" t="s">
        <v>1312</v>
      </c>
      <c r="F4160" s="197">
        <v>14.11</v>
      </c>
      <c r="G4160" s="196"/>
      <c r="H4160" s="165" t="s">
        <v>1313</v>
      </c>
      <c r="I4160" s="165"/>
      <c r="J4160" s="197">
        <v>82.96</v>
      </c>
    </row>
    <row r="4161" spans="1:10" ht="14.4" thickBot="1" x14ac:dyDescent="0.3">
      <c r="A4161" s="191"/>
      <c r="B4161" s="191"/>
      <c r="C4161" s="191"/>
      <c r="D4161" s="191"/>
      <c r="E4161" s="191"/>
      <c r="F4161" s="191"/>
      <c r="G4161" s="191" t="s">
        <v>1314</v>
      </c>
      <c r="H4161" s="193" t="s">
        <v>2769</v>
      </c>
      <c r="I4161" s="191" t="s">
        <v>1316</v>
      </c>
      <c r="J4161" s="192">
        <v>6636.8</v>
      </c>
    </row>
    <row r="4162" spans="1:10" ht="14.4" thickTop="1" x14ac:dyDescent="0.25">
      <c r="A4162" s="179"/>
      <c r="B4162" s="179"/>
      <c r="C4162" s="179"/>
      <c r="D4162" s="179"/>
      <c r="E4162" s="179"/>
      <c r="F4162" s="179"/>
      <c r="G4162" s="179"/>
      <c r="H4162" s="179"/>
      <c r="I4162" s="179"/>
      <c r="J4162" s="179"/>
    </row>
    <row r="4163" spans="1:10" x14ac:dyDescent="0.25">
      <c r="A4163" s="168" t="s">
        <v>1229</v>
      </c>
      <c r="B4163" s="170" t="s">
        <v>3</v>
      </c>
      <c r="C4163" s="168" t="s">
        <v>4</v>
      </c>
      <c r="D4163" s="168" t="s">
        <v>5</v>
      </c>
      <c r="E4163" s="161" t="s">
        <v>1291</v>
      </c>
      <c r="F4163" s="161"/>
      <c r="G4163" s="169" t="s">
        <v>6</v>
      </c>
      <c r="H4163" s="170" t="s">
        <v>7</v>
      </c>
      <c r="I4163" s="170" t="s">
        <v>8</v>
      </c>
      <c r="J4163" s="170" t="s">
        <v>10</v>
      </c>
    </row>
    <row r="4164" spans="1:10" ht="39.6" x14ac:dyDescent="0.25">
      <c r="A4164" s="174" t="s">
        <v>1292</v>
      </c>
      <c r="B4164" s="176" t="s">
        <v>1230</v>
      </c>
      <c r="C4164" s="174" t="s">
        <v>36</v>
      </c>
      <c r="D4164" s="174" t="s">
        <v>1231</v>
      </c>
      <c r="E4164" s="162" t="s">
        <v>2766</v>
      </c>
      <c r="F4164" s="162"/>
      <c r="G4164" s="175" t="s">
        <v>38</v>
      </c>
      <c r="H4164" s="178">
        <v>1</v>
      </c>
      <c r="I4164" s="177">
        <v>25.81</v>
      </c>
      <c r="J4164" s="177">
        <v>25.81</v>
      </c>
    </row>
    <row r="4165" spans="1:10" ht="26.4" x14ac:dyDescent="0.25">
      <c r="A4165" s="180" t="s">
        <v>1294</v>
      </c>
      <c r="B4165" s="182" t="s">
        <v>1355</v>
      </c>
      <c r="C4165" s="180" t="s">
        <v>36</v>
      </c>
      <c r="D4165" s="180" t="s">
        <v>1356</v>
      </c>
      <c r="E4165" s="163" t="s">
        <v>1297</v>
      </c>
      <c r="F4165" s="163"/>
      <c r="G4165" s="181" t="s">
        <v>1298</v>
      </c>
      <c r="H4165" s="184">
        <v>0.30470000000000003</v>
      </c>
      <c r="I4165" s="183">
        <v>29.46</v>
      </c>
      <c r="J4165" s="183">
        <v>8.9700000000000006</v>
      </c>
    </row>
    <row r="4166" spans="1:10" ht="26.4" x14ac:dyDescent="0.25">
      <c r="A4166" s="180" t="s">
        <v>1294</v>
      </c>
      <c r="B4166" s="182" t="s">
        <v>1353</v>
      </c>
      <c r="C4166" s="180" t="s">
        <v>36</v>
      </c>
      <c r="D4166" s="180" t="s">
        <v>1354</v>
      </c>
      <c r="E4166" s="163" t="s">
        <v>1297</v>
      </c>
      <c r="F4166" s="163"/>
      <c r="G4166" s="181" t="s">
        <v>1298</v>
      </c>
      <c r="H4166" s="184">
        <v>0.30470000000000003</v>
      </c>
      <c r="I4166" s="183">
        <v>24.83</v>
      </c>
      <c r="J4166" s="183">
        <v>7.56</v>
      </c>
    </row>
    <row r="4167" spans="1:10" ht="26.4" x14ac:dyDescent="0.25">
      <c r="A4167" s="185" t="s">
        <v>1303</v>
      </c>
      <c r="B4167" s="187" t="s">
        <v>2770</v>
      </c>
      <c r="C4167" s="185" t="s">
        <v>36</v>
      </c>
      <c r="D4167" s="185" t="s">
        <v>2771</v>
      </c>
      <c r="E4167" s="164" t="s">
        <v>1307</v>
      </c>
      <c r="F4167" s="164"/>
      <c r="G4167" s="186" t="s">
        <v>38</v>
      </c>
      <c r="H4167" s="189">
        <v>1.1000000000000001E-3</v>
      </c>
      <c r="I4167" s="188">
        <v>58.12</v>
      </c>
      <c r="J4167" s="188">
        <v>0.06</v>
      </c>
    </row>
    <row r="4168" spans="1:10" x14ac:dyDescent="0.25">
      <c r="A4168" s="185" t="s">
        <v>1303</v>
      </c>
      <c r="B4168" s="187" t="s">
        <v>2772</v>
      </c>
      <c r="C4168" s="185" t="s">
        <v>36</v>
      </c>
      <c r="D4168" s="185" t="s">
        <v>2773</v>
      </c>
      <c r="E4168" s="164" t="s">
        <v>1307</v>
      </c>
      <c r="F4168" s="164"/>
      <c r="G4168" s="186" t="s">
        <v>38</v>
      </c>
      <c r="H4168" s="189">
        <v>1</v>
      </c>
      <c r="I4168" s="188">
        <v>7.66</v>
      </c>
      <c r="J4168" s="188">
        <v>7.66</v>
      </c>
    </row>
    <row r="4169" spans="1:10" ht="26.4" x14ac:dyDescent="0.25">
      <c r="A4169" s="185" t="s">
        <v>1303</v>
      </c>
      <c r="B4169" s="187" t="s">
        <v>2774</v>
      </c>
      <c r="C4169" s="185" t="s">
        <v>36</v>
      </c>
      <c r="D4169" s="185" t="s">
        <v>2775</v>
      </c>
      <c r="E4169" s="164" t="s">
        <v>1307</v>
      </c>
      <c r="F4169" s="164"/>
      <c r="G4169" s="186" t="s">
        <v>38</v>
      </c>
      <c r="H4169" s="189">
        <v>4.1999999999999997E-3</v>
      </c>
      <c r="I4169" s="188">
        <v>317.01</v>
      </c>
      <c r="J4169" s="188">
        <v>1.33</v>
      </c>
    </row>
    <row r="4170" spans="1:10" x14ac:dyDescent="0.25">
      <c r="A4170" s="185" t="s">
        <v>1303</v>
      </c>
      <c r="B4170" s="187" t="s">
        <v>2103</v>
      </c>
      <c r="C4170" s="185" t="s">
        <v>36</v>
      </c>
      <c r="D4170" s="185" t="s">
        <v>2104</v>
      </c>
      <c r="E4170" s="164" t="s">
        <v>1307</v>
      </c>
      <c r="F4170" s="164"/>
      <c r="G4170" s="186" t="s">
        <v>38</v>
      </c>
      <c r="H4170" s="189">
        <v>0.1143</v>
      </c>
      <c r="I4170" s="188">
        <v>2.06</v>
      </c>
      <c r="J4170" s="188">
        <v>0.23</v>
      </c>
    </row>
    <row r="4171" spans="1:10" x14ac:dyDescent="0.25">
      <c r="A4171" s="196"/>
      <c r="B4171" s="196"/>
      <c r="C4171" s="196"/>
      <c r="D4171" s="196"/>
      <c r="E4171" s="196" t="s">
        <v>1309</v>
      </c>
      <c r="F4171" s="197">
        <v>5.86</v>
      </c>
      <c r="G4171" s="196" t="s">
        <v>1310</v>
      </c>
      <c r="H4171" s="197">
        <v>6.69</v>
      </c>
      <c r="I4171" s="196" t="s">
        <v>1311</v>
      </c>
      <c r="J4171" s="197">
        <v>12.55</v>
      </c>
    </row>
    <row r="4172" spans="1:10" x14ac:dyDescent="0.25">
      <c r="A4172" s="196"/>
      <c r="B4172" s="196"/>
      <c r="C4172" s="196"/>
      <c r="D4172" s="196"/>
      <c r="E4172" s="196" t="s">
        <v>1312</v>
      </c>
      <c r="F4172" s="197">
        <v>5.29</v>
      </c>
      <c r="G4172" s="196"/>
      <c r="H4172" s="165" t="s">
        <v>1313</v>
      </c>
      <c r="I4172" s="165"/>
      <c r="J4172" s="197">
        <v>31.1</v>
      </c>
    </row>
    <row r="4173" spans="1:10" ht="14.4" thickBot="1" x14ac:dyDescent="0.3">
      <c r="A4173" s="191"/>
      <c r="B4173" s="191"/>
      <c r="C4173" s="191"/>
      <c r="D4173" s="191"/>
      <c r="E4173" s="191"/>
      <c r="F4173" s="191"/>
      <c r="G4173" s="191" t="s">
        <v>1314</v>
      </c>
      <c r="H4173" s="193" t="s">
        <v>2071</v>
      </c>
      <c r="I4173" s="191" t="s">
        <v>1316</v>
      </c>
      <c r="J4173" s="192">
        <v>311</v>
      </c>
    </row>
    <row r="4174" spans="1:10" ht="14.4" thickTop="1" x14ac:dyDescent="0.25">
      <c r="A4174" s="179"/>
      <c r="B4174" s="179"/>
      <c r="C4174" s="179"/>
      <c r="D4174" s="179"/>
      <c r="E4174" s="179"/>
      <c r="F4174" s="179"/>
      <c r="G4174" s="179"/>
      <c r="H4174" s="179"/>
      <c r="I4174" s="179"/>
      <c r="J4174" s="179"/>
    </row>
    <row r="4175" spans="1:10" x14ac:dyDescent="0.25">
      <c r="A4175" s="168" t="s">
        <v>1232</v>
      </c>
      <c r="B4175" s="170" t="s">
        <v>3</v>
      </c>
      <c r="C4175" s="168" t="s">
        <v>4</v>
      </c>
      <c r="D4175" s="168" t="s">
        <v>5</v>
      </c>
      <c r="E4175" s="161" t="s">
        <v>1291</v>
      </c>
      <c r="F4175" s="161"/>
      <c r="G4175" s="169" t="s">
        <v>6</v>
      </c>
      <c r="H4175" s="170" t="s">
        <v>7</v>
      </c>
      <c r="I4175" s="170" t="s">
        <v>8</v>
      </c>
      <c r="J4175" s="170" t="s">
        <v>10</v>
      </c>
    </row>
    <row r="4176" spans="1:10" ht="39.6" x14ac:dyDescent="0.25">
      <c r="A4176" s="174" t="s">
        <v>1292</v>
      </c>
      <c r="B4176" s="176" t="s">
        <v>1233</v>
      </c>
      <c r="C4176" s="174" t="s">
        <v>36</v>
      </c>
      <c r="D4176" s="174" t="s">
        <v>1234</v>
      </c>
      <c r="E4176" s="162" t="s">
        <v>2766</v>
      </c>
      <c r="F4176" s="162"/>
      <c r="G4176" s="175" t="s">
        <v>38</v>
      </c>
      <c r="H4176" s="178">
        <v>1</v>
      </c>
      <c r="I4176" s="177">
        <v>19.100000000000001</v>
      </c>
      <c r="J4176" s="177">
        <v>19.100000000000001</v>
      </c>
    </row>
    <row r="4177" spans="1:10" ht="26.4" x14ac:dyDescent="0.25">
      <c r="A4177" s="180" t="s">
        <v>1294</v>
      </c>
      <c r="B4177" s="182" t="s">
        <v>1353</v>
      </c>
      <c r="C4177" s="180" t="s">
        <v>36</v>
      </c>
      <c r="D4177" s="180" t="s">
        <v>1354</v>
      </c>
      <c r="E4177" s="163" t="s">
        <v>1297</v>
      </c>
      <c r="F4177" s="163"/>
      <c r="G4177" s="181" t="s">
        <v>1298</v>
      </c>
      <c r="H4177" s="184">
        <v>0.2286</v>
      </c>
      <c r="I4177" s="183">
        <v>24.83</v>
      </c>
      <c r="J4177" s="183">
        <v>5.67</v>
      </c>
    </row>
    <row r="4178" spans="1:10" ht="26.4" x14ac:dyDescent="0.25">
      <c r="A4178" s="180" t="s">
        <v>1294</v>
      </c>
      <c r="B4178" s="182" t="s">
        <v>1355</v>
      </c>
      <c r="C4178" s="180" t="s">
        <v>36</v>
      </c>
      <c r="D4178" s="180" t="s">
        <v>1356</v>
      </c>
      <c r="E4178" s="163" t="s">
        <v>1297</v>
      </c>
      <c r="F4178" s="163"/>
      <c r="G4178" s="181" t="s">
        <v>1298</v>
      </c>
      <c r="H4178" s="184">
        <v>0.2286</v>
      </c>
      <c r="I4178" s="183">
        <v>29.46</v>
      </c>
      <c r="J4178" s="183">
        <v>6.73</v>
      </c>
    </row>
    <row r="4179" spans="1:10" x14ac:dyDescent="0.25">
      <c r="A4179" s="185" t="s">
        <v>1303</v>
      </c>
      <c r="B4179" s="187" t="s">
        <v>2103</v>
      </c>
      <c r="C4179" s="185" t="s">
        <v>36</v>
      </c>
      <c r="D4179" s="185" t="s">
        <v>2104</v>
      </c>
      <c r="E4179" s="164" t="s">
        <v>1307</v>
      </c>
      <c r="F4179" s="164"/>
      <c r="G4179" s="186" t="s">
        <v>38</v>
      </c>
      <c r="H4179" s="189">
        <v>7.6200000000000004E-2</v>
      </c>
      <c r="I4179" s="188">
        <v>2.06</v>
      </c>
      <c r="J4179" s="188">
        <v>0.15</v>
      </c>
    </row>
    <row r="4180" spans="1:10" ht="26.4" x14ac:dyDescent="0.25">
      <c r="A4180" s="185" t="s">
        <v>1303</v>
      </c>
      <c r="B4180" s="187" t="s">
        <v>2774</v>
      </c>
      <c r="C4180" s="185" t="s">
        <v>36</v>
      </c>
      <c r="D4180" s="185" t="s">
        <v>2775</v>
      </c>
      <c r="E4180" s="164" t="s">
        <v>1307</v>
      </c>
      <c r="F4180" s="164"/>
      <c r="G4180" s="186" t="s">
        <v>38</v>
      </c>
      <c r="H4180" s="189">
        <v>2.8E-3</v>
      </c>
      <c r="I4180" s="188">
        <v>317.01</v>
      </c>
      <c r="J4180" s="188">
        <v>0.88</v>
      </c>
    </row>
    <row r="4181" spans="1:10" ht="26.4" x14ac:dyDescent="0.25">
      <c r="A4181" s="185" t="s">
        <v>1303</v>
      </c>
      <c r="B4181" s="187" t="s">
        <v>2770</v>
      </c>
      <c r="C4181" s="185" t="s">
        <v>36</v>
      </c>
      <c r="D4181" s="185" t="s">
        <v>2771</v>
      </c>
      <c r="E4181" s="164" t="s">
        <v>1307</v>
      </c>
      <c r="F4181" s="164"/>
      <c r="G4181" s="186" t="s">
        <v>38</v>
      </c>
      <c r="H4181" s="189">
        <v>6.9999999999999999E-4</v>
      </c>
      <c r="I4181" s="188">
        <v>58.12</v>
      </c>
      <c r="J4181" s="188">
        <v>0.04</v>
      </c>
    </row>
    <row r="4182" spans="1:10" ht="26.4" x14ac:dyDescent="0.25">
      <c r="A4182" s="185" t="s">
        <v>1303</v>
      </c>
      <c r="B4182" s="187" t="s">
        <v>2776</v>
      </c>
      <c r="C4182" s="185" t="s">
        <v>36</v>
      </c>
      <c r="D4182" s="185" t="s">
        <v>2777</v>
      </c>
      <c r="E4182" s="164" t="s">
        <v>1307</v>
      </c>
      <c r="F4182" s="164"/>
      <c r="G4182" s="186" t="s">
        <v>38</v>
      </c>
      <c r="H4182" s="189">
        <v>1</v>
      </c>
      <c r="I4182" s="188">
        <v>5.63</v>
      </c>
      <c r="J4182" s="188">
        <v>5.63</v>
      </c>
    </row>
    <row r="4183" spans="1:10" x14ac:dyDescent="0.25">
      <c r="A4183" s="196"/>
      <c r="B4183" s="196"/>
      <c r="C4183" s="196"/>
      <c r="D4183" s="196"/>
      <c r="E4183" s="196" t="s">
        <v>1309</v>
      </c>
      <c r="F4183" s="197">
        <v>4.4000000000000004</v>
      </c>
      <c r="G4183" s="196" t="s">
        <v>1310</v>
      </c>
      <c r="H4183" s="197">
        <v>5.0199999999999996</v>
      </c>
      <c r="I4183" s="196" t="s">
        <v>1311</v>
      </c>
      <c r="J4183" s="197">
        <v>9.42</v>
      </c>
    </row>
    <row r="4184" spans="1:10" x14ac:dyDescent="0.25">
      <c r="A4184" s="196"/>
      <c r="B4184" s="196"/>
      <c r="C4184" s="196"/>
      <c r="D4184" s="196"/>
      <c r="E4184" s="196" t="s">
        <v>1312</v>
      </c>
      <c r="F4184" s="197">
        <v>3.91</v>
      </c>
      <c r="G4184" s="196"/>
      <c r="H4184" s="165" t="s">
        <v>1313</v>
      </c>
      <c r="I4184" s="165"/>
      <c r="J4184" s="197">
        <v>23.01</v>
      </c>
    </row>
    <row r="4185" spans="1:10" ht="14.4" thickBot="1" x14ac:dyDescent="0.3">
      <c r="A4185" s="191"/>
      <c r="B4185" s="191"/>
      <c r="C4185" s="191"/>
      <c r="D4185" s="191"/>
      <c r="E4185" s="191"/>
      <c r="F4185" s="191"/>
      <c r="G4185" s="191" t="s">
        <v>1314</v>
      </c>
      <c r="H4185" s="193" t="s">
        <v>2778</v>
      </c>
      <c r="I4185" s="191" t="s">
        <v>1316</v>
      </c>
      <c r="J4185" s="192">
        <v>1150.5</v>
      </c>
    </row>
    <row r="4186" spans="1:10" ht="14.4" thickTop="1" x14ac:dyDescent="0.25">
      <c r="A4186" s="179"/>
      <c r="B4186" s="179"/>
      <c r="C4186" s="179"/>
      <c r="D4186" s="179"/>
      <c r="E4186" s="179"/>
      <c r="F4186" s="179"/>
      <c r="G4186" s="179"/>
      <c r="H4186" s="179"/>
      <c r="I4186" s="179"/>
      <c r="J4186" s="179"/>
    </row>
    <row r="4187" spans="1:10" x14ac:dyDescent="0.25">
      <c r="A4187" s="168" t="s">
        <v>1235</v>
      </c>
      <c r="B4187" s="170" t="s">
        <v>3</v>
      </c>
      <c r="C4187" s="168" t="s">
        <v>4</v>
      </c>
      <c r="D4187" s="168" t="s">
        <v>5</v>
      </c>
      <c r="E4187" s="161" t="s">
        <v>1291</v>
      </c>
      <c r="F4187" s="161"/>
      <c r="G4187" s="169" t="s">
        <v>6</v>
      </c>
      <c r="H4187" s="170" t="s">
        <v>7</v>
      </c>
      <c r="I4187" s="170" t="s">
        <v>8</v>
      </c>
      <c r="J4187" s="170" t="s">
        <v>10</v>
      </c>
    </row>
    <row r="4188" spans="1:10" ht="39.6" x14ac:dyDescent="0.25">
      <c r="A4188" s="174" t="s">
        <v>1292</v>
      </c>
      <c r="B4188" s="176" t="s">
        <v>1236</v>
      </c>
      <c r="C4188" s="174" t="s">
        <v>36</v>
      </c>
      <c r="D4188" s="174" t="s">
        <v>1237</v>
      </c>
      <c r="E4188" s="162" t="s">
        <v>2766</v>
      </c>
      <c r="F4188" s="162"/>
      <c r="G4188" s="175" t="s">
        <v>38</v>
      </c>
      <c r="H4188" s="178">
        <v>1</v>
      </c>
      <c r="I4188" s="177">
        <v>12.46</v>
      </c>
      <c r="J4188" s="177">
        <v>12.46</v>
      </c>
    </row>
    <row r="4189" spans="1:10" ht="26.4" x14ac:dyDescent="0.25">
      <c r="A4189" s="180" t="s">
        <v>1294</v>
      </c>
      <c r="B4189" s="182" t="s">
        <v>1353</v>
      </c>
      <c r="C4189" s="180" t="s">
        <v>36</v>
      </c>
      <c r="D4189" s="180" t="s">
        <v>1354</v>
      </c>
      <c r="E4189" s="163" t="s">
        <v>1297</v>
      </c>
      <c r="F4189" s="163"/>
      <c r="G4189" s="181" t="s">
        <v>1298</v>
      </c>
      <c r="H4189" s="184">
        <v>0.15240000000000001</v>
      </c>
      <c r="I4189" s="183">
        <v>24.83</v>
      </c>
      <c r="J4189" s="183">
        <v>3.78</v>
      </c>
    </row>
    <row r="4190" spans="1:10" ht="26.4" x14ac:dyDescent="0.25">
      <c r="A4190" s="180" t="s">
        <v>1294</v>
      </c>
      <c r="B4190" s="182" t="s">
        <v>1355</v>
      </c>
      <c r="C4190" s="180" t="s">
        <v>36</v>
      </c>
      <c r="D4190" s="180" t="s">
        <v>1356</v>
      </c>
      <c r="E4190" s="163" t="s">
        <v>1297</v>
      </c>
      <c r="F4190" s="163"/>
      <c r="G4190" s="181" t="s">
        <v>1298</v>
      </c>
      <c r="H4190" s="184">
        <v>0.15240000000000001</v>
      </c>
      <c r="I4190" s="183">
        <v>29.46</v>
      </c>
      <c r="J4190" s="183">
        <v>4.4800000000000004</v>
      </c>
    </row>
    <row r="4191" spans="1:10" ht="26.4" x14ac:dyDescent="0.25">
      <c r="A4191" s="185" t="s">
        <v>1303</v>
      </c>
      <c r="B4191" s="187" t="s">
        <v>2774</v>
      </c>
      <c r="C4191" s="185" t="s">
        <v>36</v>
      </c>
      <c r="D4191" s="185" t="s">
        <v>2775</v>
      </c>
      <c r="E4191" s="164" t="s">
        <v>1307</v>
      </c>
      <c r="F4191" s="164"/>
      <c r="G4191" s="186" t="s">
        <v>38</v>
      </c>
      <c r="H4191" s="189">
        <v>2.8E-3</v>
      </c>
      <c r="I4191" s="188">
        <v>317.01</v>
      </c>
      <c r="J4191" s="188">
        <v>0.88</v>
      </c>
    </row>
    <row r="4192" spans="1:10" x14ac:dyDescent="0.25">
      <c r="A4192" s="185" t="s">
        <v>1303</v>
      </c>
      <c r="B4192" s="187" t="s">
        <v>2779</v>
      </c>
      <c r="C4192" s="185" t="s">
        <v>36</v>
      </c>
      <c r="D4192" s="185" t="s">
        <v>2780</v>
      </c>
      <c r="E4192" s="164" t="s">
        <v>1307</v>
      </c>
      <c r="F4192" s="164"/>
      <c r="G4192" s="186" t="s">
        <v>38</v>
      </c>
      <c r="H4192" s="189">
        <v>1</v>
      </c>
      <c r="I4192" s="188">
        <v>3.13</v>
      </c>
      <c r="J4192" s="188">
        <v>3.13</v>
      </c>
    </row>
    <row r="4193" spans="1:10" ht="26.4" x14ac:dyDescent="0.25">
      <c r="A4193" s="185" t="s">
        <v>1303</v>
      </c>
      <c r="B4193" s="187" t="s">
        <v>2770</v>
      </c>
      <c r="C4193" s="185" t="s">
        <v>36</v>
      </c>
      <c r="D4193" s="185" t="s">
        <v>2771</v>
      </c>
      <c r="E4193" s="164" t="s">
        <v>1307</v>
      </c>
      <c r="F4193" s="164"/>
      <c r="G4193" s="186" t="s">
        <v>38</v>
      </c>
      <c r="H4193" s="189">
        <v>6.9999999999999999E-4</v>
      </c>
      <c r="I4193" s="188">
        <v>58.12</v>
      </c>
      <c r="J4193" s="188">
        <v>0.04</v>
      </c>
    </row>
    <row r="4194" spans="1:10" x14ac:dyDescent="0.25">
      <c r="A4194" s="185" t="s">
        <v>1303</v>
      </c>
      <c r="B4194" s="187" t="s">
        <v>2103</v>
      </c>
      <c r="C4194" s="185" t="s">
        <v>36</v>
      </c>
      <c r="D4194" s="185" t="s">
        <v>2104</v>
      </c>
      <c r="E4194" s="164" t="s">
        <v>1307</v>
      </c>
      <c r="F4194" s="164"/>
      <c r="G4194" s="186" t="s">
        <v>38</v>
      </c>
      <c r="H4194" s="189">
        <v>7.6200000000000004E-2</v>
      </c>
      <c r="I4194" s="188">
        <v>2.06</v>
      </c>
      <c r="J4194" s="188">
        <v>0.15</v>
      </c>
    </row>
    <row r="4195" spans="1:10" x14ac:dyDescent="0.25">
      <c r="A4195" s="196"/>
      <c r="B4195" s="196"/>
      <c r="C4195" s="196"/>
      <c r="D4195" s="196"/>
      <c r="E4195" s="196" t="s">
        <v>1309</v>
      </c>
      <c r="F4195" s="197">
        <v>2.93</v>
      </c>
      <c r="G4195" s="196" t="s">
        <v>1310</v>
      </c>
      <c r="H4195" s="197">
        <v>3.34</v>
      </c>
      <c r="I4195" s="196" t="s">
        <v>1311</v>
      </c>
      <c r="J4195" s="197">
        <v>6.27</v>
      </c>
    </row>
    <row r="4196" spans="1:10" x14ac:dyDescent="0.25">
      <c r="A4196" s="196"/>
      <c r="B4196" s="196"/>
      <c r="C4196" s="196"/>
      <c r="D4196" s="196"/>
      <c r="E4196" s="196" t="s">
        <v>1312</v>
      </c>
      <c r="F4196" s="197">
        <v>2.5499999999999998</v>
      </c>
      <c r="G4196" s="196"/>
      <c r="H4196" s="165" t="s">
        <v>1313</v>
      </c>
      <c r="I4196" s="165"/>
      <c r="J4196" s="197">
        <v>15.01</v>
      </c>
    </row>
    <row r="4197" spans="1:10" ht="14.4" thickBot="1" x14ac:dyDescent="0.3">
      <c r="A4197" s="191"/>
      <c r="B4197" s="191"/>
      <c r="C4197" s="191"/>
      <c r="D4197" s="191"/>
      <c r="E4197" s="191"/>
      <c r="F4197" s="191"/>
      <c r="G4197" s="191" t="s">
        <v>1314</v>
      </c>
      <c r="H4197" s="193" t="s">
        <v>2071</v>
      </c>
      <c r="I4197" s="191" t="s">
        <v>1316</v>
      </c>
      <c r="J4197" s="192">
        <v>150.1</v>
      </c>
    </row>
    <row r="4198" spans="1:10" ht="14.4" thickTop="1" x14ac:dyDescent="0.25">
      <c r="A4198" s="179"/>
      <c r="B4198" s="179"/>
      <c r="C4198" s="179"/>
      <c r="D4198" s="179"/>
      <c r="E4198" s="179"/>
      <c r="F4198" s="179"/>
      <c r="G4198" s="179"/>
      <c r="H4198" s="179"/>
      <c r="I4198" s="179"/>
      <c r="J4198" s="179"/>
    </row>
    <row r="4199" spans="1:10" x14ac:dyDescent="0.25">
      <c r="A4199" s="168" t="s">
        <v>1238</v>
      </c>
      <c r="B4199" s="170" t="s">
        <v>3</v>
      </c>
      <c r="C4199" s="168" t="s">
        <v>4</v>
      </c>
      <c r="D4199" s="168" t="s">
        <v>5</v>
      </c>
      <c r="E4199" s="161" t="s">
        <v>1291</v>
      </c>
      <c r="F4199" s="161"/>
      <c r="G4199" s="169" t="s">
        <v>6</v>
      </c>
      <c r="H4199" s="170" t="s">
        <v>7</v>
      </c>
      <c r="I4199" s="170" t="s">
        <v>8</v>
      </c>
      <c r="J4199" s="170" t="s">
        <v>10</v>
      </c>
    </row>
    <row r="4200" spans="1:10" x14ac:dyDescent="0.25">
      <c r="A4200" s="174" t="s">
        <v>1292</v>
      </c>
      <c r="B4200" s="176" t="s">
        <v>1239</v>
      </c>
      <c r="C4200" s="174" t="s">
        <v>20</v>
      </c>
      <c r="D4200" s="174" t="s">
        <v>1240</v>
      </c>
      <c r="E4200" s="162" t="s">
        <v>1293</v>
      </c>
      <c r="F4200" s="162"/>
      <c r="G4200" s="175" t="s">
        <v>38</v>
      </c>
      <c r="H4200" s="178">
        <v>1</v>
      </c>
      <c r="I4200" s="177">
        <v>172.92</v>
      </c>
      <c r="J4200" s="177">
        <v>172.92</v>
      </c>
    </row>
    <row r="4201" spans="1:10" ht="26.4" x14ac:dyDescent="0.25">
      <c r="A4201" s="180" t="s">
        <v>1294</v>
      </c>
      <c r="B4201" s="182" t="s">
        <v>1299</v>
      </c>
      <c r="C4201" s="180" t="s">
        <v>36</v>
      </c>
      <c r="D4201" s="180" t="s">
        <v>1300</v>
      </c>
      <c r="E4201" s="163" t="s">
        <v>1297</v>
      </c>
      <c r="F4201" s="163"/>
      <c r="G4201" s="181" t="s">
        <v>1298</v>
      </c>
      <c r="H4201" s="184">
        <v>0.25</v>
      </c>
      <c r="I4201" s="183">
        <v>30.42</v>
      </c>
      <c r="J4201" s="183">
        <v>7.6</v>
      </c>
    </row>
    <row r="4202" spans="1:10" x14ac:dyDescent="0.25">
      <c r="A4202" s="185" t="s">
        <v>1303</v>
      </c>
      <c r="B4202" s="187" t="s">
        <v>2781</v>
      </c>
      <c r="C4202" s="185" t="s">
        <v>1590</v>
      </c>
      <c r="D4202" s="185" t="s">
        <v>2782</v>
      </c>
      <c r="E4202" s="164" t="s">
        <v>1307</v>
      </c>
      <c r="F4202" s="164"/>
      <c r="G4202" s="186" t="s">
        <v>38</v>
      </c>
      <c r="H4202" s="189">
        <v>1</v>
      </c>
      <c r="I4202" s="188">
        <v>79</v>
      </c>
      <c r="J4202" s="188">
        <v>79</v>
      </c>
    </row>
    <row r="4203" spans="1:10" ht="26.4" x14ac:dyDescent="0.25">
      <c r="A4203" s="185" t="s">
        <v>1303</v>
      </c>
      <c r="B4203" s="187" t="s">
        <v>2783</v>
      </c>
      <c r="C4203" s="185" t="s">
        <v>2784</v>
      </c>
      <c r="D4203" s="185" t="s">
        <v>2785</v>
      </c>
      <c r="E4203" s="164" t="s">
        <v>1307</v>
      </c>
      <c r="F4203" s="164"/>
      <c r="G4203" s="186" t="s">
        <v>2786</v>
      </c>
      <c r="H4203" s="189">
        <v>1</v>
      </c>
      <c r="I4203" s="188">
        <v>86.32</v>
      </c>
      <c r="J4203" s="188">
        <v>86.32</v>
      </c>
    </row>
    <row r="4204" spans="1:10" x14ac:dyDescent="0.25">
      <c r="A4204" s="196"/>
      <c r="B4204" s="196"/>
      <c r="C4204" s="196"/>
      <c r="D4204" s="196"/>
      <c r="E4204" s="196" t="s">
        <v>1309</v>
      </c>
      <c r="F4204" s="197">
        <v>2.73</v>
      </c>
      <c r="G4204" s="196" t="s">
        <v>1310</v>
      </c>
      <c r="H4204" s="197">
        <v>3.11</v>
      </c>
      <c r="I4204" s="196" t="s">
        <v>1311</v>
      </c>
      <c r="J4204" s="197">
        <v>5.84</v>
      </c>
    </row>
    <row r="4205" spans="1:10" x14ac:dyDescent="0.25">
      <c r="A4205" s="196"/>
      <c r="B4205" s="196"/>
      <c r="C4205" s="196"/>
      <c r="D4205" s="196"/>
      <c r="E4205" s="196" t="s">
        <v>1312</v>
      </c>
      <c r="F4205" s="197">
        <v>35.44</v>
      </c>
      <c r="G4205" s="196"/>
      <c r="H4205" s="165" t="s">
        <v>1313</v>
      </c>
      <c r="I4205" s="165"/>
      <c r="J4205" s="197">
        <v>208.36</v>
      </c>
    </row>
    <row r="4206" spans="1:10" ht="14.4" thickBot="1" x14ac:dyDescent="0.3">
      <c r="A4206" s="191"/>
      <c r="B4206" s="191"/>
      <c r="C4206" s="191"/>
      <c r="D4206" s="191"/>
      <c r="E4206" s="191"/>
      <c r="F4206" s="191"/>
      <c r="G4206" s="191" t="s">
        <v>1314</v>
      </c>
      <c r="H4206" s="193" t="s">
        <v>1832</v>
      </c>
      <c r="I4206" s="191" t="s">
        <v>1316</v>
      </c>
      <c r="J4206" s="192">
        <v>416.72</v>
      </c>
    </row>
    <row r="4207" spans="1:10" ht="14.4" thickTop="1" x14ac:dyDescent="0.25">
      <c r="A4207" s="179"/>
      <c r="B4207" s="179"/>
      <c r="C4207" s="179"/>
      <c r="D4207" s="179"/>
      <c r="E4207" s="179"/>
      <c r="F4207" s="179"/>
      <c r="G4207" s="179"/>
      <c r="H4207" s="179"/>
      <c r="I4207" s="179"/>
      <c r="J4207" s="179"/>
    </row>
    <row r="4208" spans="1:10" x14ac:dyDescent="0.25">
      <c r="A4208" s="168" t="s">
        <v>1241</v>
      </c>
      <c r="B4208" s="170" t="s">
        <v>3</v>
      </c>
      <c r="C4208" s="168" t="s">
        <v>4</v>
      </c>
      <c r="D4208" s="168" t="s">
        <v>5</v>
      </c>
      <c r="E4208" s="161" t="s">
        <v>1291</v>
      </c>
      <c r="F4208" s="161"/>
      <c r="G4208" s="169" t="s">
        <v>6</v>
      </c>
      <c r="H4208" s="170" t="s">
        <v>7</v>
      </c>
      <c r="I4208" s="170" t="s">
        <v>8</v>
      </c>
      <c r="J4208" s="170" t="s">
        <v>10</v>
      </c>
    </row>
    <row r="4209" spans="1:10" ht="39.6" x14ac:dyDescent="0.25">
      <c r="A4209" s="174" t="s">
        <v>1292</v>
      </c>
      <c r="B4209" s="176" t="s">
        <v>1242</v>
      </c>
      <c r="C4209" s="174" t="s">
        <v>20</v>
      </c>
      <c r="D4209" s="174" t="s">
        <v>1243</v>
      </c>
      <c r="E4209" s="162" t="s">
        <v>1293</v>
      </c>
      <c r="F4209" s="162"/>
      <c r="G4209" s="175" t="s">
        <v>38</v>
      </c>
      <c r="H4209" s="178">
        <v>1</v>
      </c>
      <c r="I4209" s="177">
        <v>1314.92</v>
      </c>
      <c r="J4209" s="177">
        <v>1314.92</v>
      </c>
    </row>
    <row r="4210" spans="1:10" ht="26.4" x14ac:dyDescent="0.25">
      <c r="A4210" s="180" t="s">
        <v>1294</v>
      </c>
      <c r="B4210" s="182" t="s">
        <v>1355</v>
      </c>
      <c r="C4210" s="180" t="s">
        <v>36</v>
      </c>
      <c r="D4210" s="180" t="s">
        <v>1356</v>
      </c>
      <c r="E4210" s="163" t="s">
        <v>1297</v>
      </c>
      <c r="F4210" s="163"/>
      <c r="G4210" s="181" t="s">
        <v>1298</v>
      </c>
      <c r="H4210" s="184">
        <v>0.4</v>
      </c>
      <c r="I4210" s="183">
        <v>29.46</v>
      </c>
      <c r="J4210" s="183">
        <v>11.78</v>
      </c>
    </row>
    <row r="4211" spans="1:10" ht="26.4" x14ac:dyDescent="0.25">
      <c r="A4211" s="180" t="s">
        <v>1294</v>
      </c>
      <c r="B4211" s="182" t="s">
        <v>1301</v>
      </c>
      <c r="C4211" s="180" t="s">
        <v>36</v>
      </c>
      <c r="D4211" s="180" t="s">
        <v>1302</v>
      </c>
      <c r="E4211" s="163" t="s">
        <v>1297</v>
      </c>
      <c r="F4211" s="163"/>
      <c r="G4211" s="181" t="s">
        <v>1298</v>
      </c>
      <c r="H4211" s="184">
        <v>0.4</v>
      </c>
      <c r="I4211" s="183">
        <v>24.25</v>
      </c>
      <c r="J4211" s="183">
        <v>9.6999999999999993</v>
      </c>
    </row>
    <row r="4212" spans="1:10" ht="26.4" x14ac:dyDescent="0.25">
      <c r="A4212" s="185" t="s">
        <v>1303</v>
      </c>
      <c r="B4212" s="187" t="s">
        <v>2787</v>
      </c>
      <c r="C4212" s="185" t="s">
        <v>1642</v>
      </c>
      <c r="D4212" s="185" t="s">
        <v>2788</v>
      </c>
      <c r="E4212" s="164" t="s">
        <v>1307</v>
      </c>
      <c r="F4212" s="164"/>
      <c r="G4212" s="186" t="s">
        <v>771</v>
      </c>
      <c r="H4212" s="189">
        <v>1</v>
      </c>
      <c r="I4212" s="188">
        <v>1293.44</v>
      </c>
      <c r="J4212" s="188">
        <v>1293.44</v>
      </c>
    </row>
    <row r="4213" spans="1:10" x14ac:dyDescent="0.25">
      <c r="A4213" s="196"/>
      <c r="B4213" s="196"/>
      <c r="C4213" s="196"/>
      <c r="D4213" s="196"/>
      <c r="E4213" s="196" t="s">
        <v>1309</v>
      </c>
      <c r="F4213" s="197">
        <v>7.52</v>
      </c>
      <c r="G4213" s="196" t="s">
        <v>1310</v>
      </c>
      <c r="H4213" s="197">
        <v>8.57</v>
      </c>
      <c r="I4213" s="196" t="s">
        <v>1311</v>
      </c>
      <c r="J4213" s="197">
        <v>16.09</v>
      </c>
    </row>
    <row r="4214" spans="1:10" x14ac:dyDescent="0.25">
      <c r="A4214" s="196"/>
      <c r="B4214" s="196"/>
      <c r="C4214" s="196"/>
      <c r="D4214" s="196"/>
      <c r="E4214" s="196" t="s">
        <v>1312</v>
      </c>
      <c r="F4214" s="197">
        <v>269.55</v>
      </c>
      <c r="G4214" s="196"/>
      <c r="H4214" s="165" t="s">
        <v>1313</v>
      </c>
      <c r="I4214" s="165"/>
      <c r="J4214" s="197">
        <v>1584.47</v>
      </c>
    </row>
    <row r="4215" spans="1:10" ht="14.4" thickBot="1" x14ac:dyDescent="0.3">
      <c r="A4215" s="191"/>
      <c r="B4215" s="191"/>
      <c r="C4215" s="191"/>
      <c r="D4215" s="191"/>
      <c r="E4215" s="191"/>
      <c r="F4215" s="191"/>
      <c r="G4215" s="191" t="s">
        <v>1314</v>
      </c>
      <c r="H4215" s="193" t="s">
        <v>1375</v>
      </c>
      <c r="I4215" s="191" t="s">
        <v>1316</v>
      </c>
      <c r="J4215" s="192">
        <v>1584.47</v>
      </c>
    </row>
    <row r="4216" spans="1:10" ht="14.4" thickTop="1" x14ac:dyDescent="0.25">
      <c r="A4216" s="179"/>
      <c r="B4216" s="179"/>
      <c r="C4216" s="179"/>
      <c r="D4216" s="179"/>
      <c r="E4216" s="179"/>
      <c r="F4216" s="179"/>
      <c r="G4216" s="179"/>
      <c r="H4216" s="179"/>
      <c r="I4216" s="179"/>
      <c r="J4216" s="179"/>
    </row>
    <row r="4217" spans="1:10" x14ac:dyDescent="0.25">
      <c r="A4217" s="168" t="s">
        <v>1244</v>
      </c>
      <c r="B4217" s="170" t="s">
        <v>3</v>
      </c>
      <c r="C4217" s="168" t="s">
        <v>4</v>
      </c>
      <c r="D4217" s="168" t="s">
        <v>5</v>
      </c>
      <c r="E4217" s="161" t="s">
        <v>1291</v>
      </c>
      <c r="F4217" s="161"/>
      <c r="G4217" s="169" t="s">
        <v>6</v>
      </c>
      <c r="H4217" s="170" t="s">
        <v>7</v>
      </c>
      <c r="I4217" s="170" t="s">
        <v>8</v>
      </c>
      <c r="J4217" s="170" t="s">
        <v>10</v>
      </c>
    </row>
    <row r="4218" spans="1:10" ht="39.6" x14ac:dyDescent="0.25">
      <c r="A4218" s="174" t="s">
        <v>1292</v>
      </c>
      <c r="B4218" s="176" t="s">
        <v>1245</v>
      </c>
      <c r="C4218" s="174" t="s">
        <v>20</v>
      </c>
      <c r="D4218" s="174" t="s">
        <v>1246</v>
      </c>
      <c r="E4218" s="162" t="s">
        <v>1293</v>
      </c>
      <c r="F4218" s="162"/>
      <c r="G4218" s="175" t="s">
        <v>38</v>
      </c>
      <c r="H4218" s="178">
        <v>1</v>
      </c>
      <c r="I4218" s="177">
        <v>871.08</v>
      </c>
      <c r="J4218" s="177">
        <v>871.08</v>
      </c>
    </row>
    <row r="4219" spans="1:10" ht="26.4" x14ac:dyDescent="0.25">
      <c r="A4219" s="180" t="s">
        <v>1294</v>
      </c>
      <c r="B4219" s="182" t="s">
        <v>1355</v>
      </c>
      <c r="C4219" s="180" t="s">
        <v>36</v>
      </c>
      <c r="D4219" s="180" t="s">
        <v>1356</v>
      </c>
      <c r="E4219" s="163" t="s">
        <v>1297</v>
      </c>
      <c r="F4219" s="163"/>
      <c r="G4219" s="181" t="s">
        <v>1298</v>
      </c>
      <c r="H4219" s="184">
        <v>0.3</v>
      </c>
      <c r="I4219" s="183">
        <v>29.46</v>
      </c>
      <c r="J4219" s="183">
        <v>8.83</v>
      </c>
    </row>
    <row r="4220" spans="1:10" ht="26.4" x14ac:dyDescent="0.25">
      <c r="A4220" s="180" t="s">
        <v>1294</v>
      </c>
      <c r="B4220" s="182" t="s">
        <v>1301</v>
      </c>
      <c r="C4220" s="180" t="s">
        <v>36</v>
      </c>
      <c r="D4220" s="180" t="s">
        <v>1302</v>
      </c>
      <c r="E4220" s="163" t="s">
        <v>1297</v>
      </c>
      <c r="F4220" s="163"/>
      <c r="G4220" s="181" t="s">
        <v>1298</v>
      </c>
      <c r="H4220" s="184">
        <v>0.3</v>
      </c>
      <c r="I4220" s="183">
        <v>24.25</v>
      </c>
      <c r="J4220" s="183">
        <v>7.27</v>
      </c>
    </row>
    <row r="4221" spans="1:10" ht="26.4" x14ac:dyDescent="0.25">
      <c r="A4221" s="185" t="s">
        <v>1303</v>
      </c>
      <c r="B4221" s="187" t="s">
        <v>2789</v>
      </c>
      <c r="C4221" s="185" t="s">
        <v>1642</v>
      </c>
      <c r="D4221" s="185" t="s">
        <v>2790</v>
      </c>
      <c r="E4221" s="164" t="s">
        <v>1307</v>
      </c>
      <c r="F4221" s="164"/>
      <c r="G4221" s="186" t="s">
        <v>771</v>
      </c>
      <c r="H4221" s="189">
        <v>1</v>
      </c>
      <c r="I4221" s="188">
        <v>854.98</v>
      </c>
      <c r="J4221" s="188">
        <v>854.98</v>
      </c>
    </row>
    <row r="4222" spans="1:10" x14ac:dyDescent="0.25">
      <c r="A4222" s="196"/>
      <c r="B4222" s="196"/>
      <c r="C4222" s="196"/>
      <c r="D4222" s="196"/>
      <c r="E4222" s="196" t="s">
        <v>1309</v>
      </c>
      <c r="F4222" s="197">
        <v>5.63</v>
      </c>
      <c r="G4222" s="196" t="s">
        <v>1310</v>
      </c>
      <c r="H4222" s="197">
        <v>6.43</v>
      </c>
      <c r="I4222" s="196" t="s">
        <v>1311</v>
      </c>
      <c r="J4222" s="197">
        <v>12.06</v>
      </c>
    </row>
    <row r="4223" spans="1:10" x14ac:dyDescent="0.25">
      <c r="A4223" s="196"/>
      <c r="B4223" s="196"/>
      <c r="C4223" s="196"/>
      <c r="D4223" s="196"/>
      <c r="E4223" s="196" t="s">
        <v>1312</v>
      </c>
      <c r="F4223" s="197">
        <v>178.57</v>
      </c>
      <c r="G4223" s="196"/>
      <c r="H4223" s="165" t="s">
        <v>1313</v>
      </c>
      <c r="I4223" s="165"/>
      <c r="J4223" s="197">
        <v>1049.6500000000001</v>
      </c>
    </row>
    <row r="4224" spans="1:10" ht="14.4" thickBot="1" x14ac:dyDescent="0.3">
      <c r="A4224" s="191"/>
      <c r="B4224" s="191"/>
      <c r="C4224" s="191"/>
      <c r="D4224" s="191"/>
      <c r="E4224" s="191"/>
      <c r="F4224" s="191"/>
      <c r="G4224" s="191" t="s">
        <v>1314</v>
      </c>
      <c r="H4224" s="193" t="s">
        <v>1375</v>
      </c>
      <c r="I4224" s="191" t="s">
        <v>1316</v>
      </c>
      <c r="J4224" s="192">
        <v>1049.6500000000001</v>
      </c>
    </row>
    <row r="4225" spans="1:10" ht="14.4" thickTop="1" x14ac:dyDescent="0.25">
      <c r="A4225" s="179"/>
      <c r="B4225" s="179"/>
      <c r="C4225" s="179"/>
      <c r="D4225" s="179"/>
      <c r="E4225" s="179"/>
      <c r="F4225" s="179"/>
      <c r="G4225" s="179"/>
      <c r="H4225" s="179"/>
      <c r="I4225" s="179"/>
      <c r="J4225" s="179"/>
    </row>
    <row r="4226" spans="1:10" x14ac:dyDescent="0.25">
      <c r="A4226" s="168" t="s">
        <v>1247</v>
      </c>
      <c r="B4226" s="170" t="s">
        <v>3</v>
      </c>
      <c r="C4226" s="168" t="s">
        <v>4</v>
      </c>
      <c r="D4226" s="168" t="s">
        <v>5</v>
      </c>
      <c r="E4226" s="161" t="s">
        <v>1291</v>
      </c>
      <c r="F4226" s="161"/>
      <c r="G4226" s="169" t="s">
        <v>6</v>
      </c>
      <c r="H4226" s="170" t="s">
        <v>7</v>
      </c>
      <c r="I4226" s="170" t="s">
        <v>8</v>
      </c>
      <c r="J4226" s="170" t="s">
        <v>10</v>
      </c>
    </row>
    <row r="4227" spans="1:10" ht="52.8" x14ac:dyDescent="0.25">
      <c r="A4227" s="174" t="s">
        <v>1292</v>
      </c>
      <c r="B4227" s="176" t="s">
        <v>1248</v>
      </c>
      <c r="C4227" s="174" t="s">
        <v>36</v>
      </c>
      <c r="D4227" s="174" t="s">
        <v>1249</v>
      </c>
      <c r="E4227" s="162" t="s">
        <v>2600</v>
      </c>
      <c r="F4227" s="162"/>
      <c r="G4227" s="175" t="s">
        <v>77</v>
      </c>
      <c r="H4227" s="178">
        <v>1</v>
      </c>
      <c r="I4227" s="177">
        <v>20.46</v>
      </c>
      <c r="J4227" s="177">
        <v>20.46</v>
      </c>
    </row>
    <row r="4228" spans="1:10" ht="26.4" x14ac:dyDescent="0.25">
      <c r="A4228" s="180" t="s">
        <v>1294</v>
      </c>
      <c r="B4228" s="182" t="s">
        <v>1353</v>
      </c>
      <c r="C4228" s="180" t="s">
        <v>36</v>
      </c>
      <c r="D4228" s="180" t="s">
        <v>1354</v>
      </c>
      <c r="E4228" s="163" t="s">
        <v>1297</v>
      </c>
      <c r="F4228" s="163"/>
      <c r="G4228" s="181" t="s">
        <v>1298</v>
      </c>
      <c r="H4228" s="184">
        <v>6.3200000000000006E-2</v>
      </c>
      <c r="I4228" s="183">
        <v>24.83</v>
      </c>
      <c r="J4228" s="183">
        <v>1.56</v>
      </c>
    </row>
    <row r="4229" spans="1:10" ht="26.4" x14ac:dyDescent="0.25">
      <c r="A4229" s="180" t="s">
        <v>1294</v>
      </c>
      <c r="B4229" s="182" t="s">
        <v>1355</v>
      </c>
      <c r="C4229" s="180" t="s">
        <v>36</v>
      </c>
      <c r="D4229" s="180" t="s">
        <v>1356</v>
      </c>
      <c r="E4229" s="163" t="s">
        <v>1297</v>
      </c>
      <c r="F4229" s="163"/>
      <c r="G4229" s="181" t="s">
        <v>1298</v>
      </c>
      <c r="H4229" s="184">
        <v>0.27800000000000002</v>
      </c>
      <c r="I4229" s="183">
        <v>29.46</v>
      </c>
      <c r="J4229" s="183">
        <v>8.18</v>
      </c>
    </row>
    <row r="4230" spans="1:10" ht="39.6" x14ac:dyDescent="0.25">
      <c r="A4230" s="185" t="s">
        <v>1303</v>
      </c>
      <c r="B4230" s="187" t="s">
        <v>2387</v>
      </c>
      <c r="C4230" s="185" t="s">
        <v>36</v>
      </c>
      <c r="D4230" s="185" t="s">
        <v>2388</v>
      </c>
      <c r="E4230" s="164" t="s">
        <v>1307</v>
      </c>
      <c r="F4230" s="164"/>
      <c r="G4230" s="186" t="s">
        <v>38</v>
      </c>
      <c r="H4230" s="189">
        <v>1.875</v>
      </c>
      <c r="I4230" s="188">
        <v>0.99</v>
      </c>
      <c r="J4230" s="188">
        <v>1.85</v>
      </c>
    </row>
    <row r="4231" spans="1:10" ht="26.4" x14ac:dyDescent="0.25">
      <c r="A4231" s="185" t="s">
        <v>1303</v>
      </c>
      <c r="B4231" s="187" t="s">
        <v>2791</v>
      </c>
      <c r="C4231" s="185" t="s">
        <v>36</v>
      </c>
      <c r="D4231" s="185" t="s">
        <v>2792</v>
      </c>
      <c r="E4231" s="164" t="s">
        <v>1307</v>
      </c>
      <c r="F4231" s="164"/>
      <c r="G4231" s="186" t="s">
        <v>38</v>
      </c>
      <c r="H4231" s="189">
        <v>1.7857000000000001</v>
      </c>
      <c r="I4231" s="188">
        <v>4.97</v>
      </c>
      <c r="J4231" s="188">
        <v>8.8699999999999992</v>
      </c>
    </row>
    <row r="4232" spans="1:10" x14ac:dyDescent="0.25">
      <c r="A4232" s="196"/>
      <c r="B4232" s="196"/>
      <c r="C4232" s="196"/>
      <c r="D4232" s="196"/>
      <c r="E4232" s="196" t="s">
        <v>1309</v>
      </c>
      <c r="F4232" s="197">
        <v>3.51</v>
      </c>
      <c r="G4232" s="196" t="s">
        <v>1310</v>
      </c>
      <c r="H4232" s="197">
        <v>4.01</v>
      </c>
      <c r="I4232" s="196" t="s">
        <v>1311</v>
      </c>
      <c r="J4232" s="197">
        <v>7.52</v>
      </c>
    </row>
    <row r="4233" spans="1:10" x14ac:dyDescent="0.25">
      <c r="A4233" s="196"/>
      <c r="B4233" s="196"/>
      <c r="C4233" s="196"/>
      <c r="D4233" s="196"/>
      <c r="E4233" s="196" t="s">
        <v>1312</v>
      </c>
      <c r="F4233" s="197">
        <v>4.1900000000000004</v>
      </c>
      <c r="G4233" s="196"/>
      <c r="H4233" s="165" t="s">
        <v>1313</v>
      </c>
      <c r="I4233" s="165"/>
      <c r="J4233" s="197">
        <v>24.65</v>
      </c>
    </row>
    <row r="4234" spans="1:10" ht="14.4" thickBot="1" x14ac:dyDescent="0.3">
      <c r="A4234" s="191"/>
      <c r="B4234" s="191"/>
      <c r="C4234" s="191"/>
      <c r="D4234" s="191"/>
      <c r="E4234" s="191"/>
      <c r="F4234" s="191"/>
      <c r="G4234" s="191" t="s">
        <v>1314</v>
      </c>
      <c r="H4234" s="193" t="s">
        <v>2547</v>
      </c>
      <c r="I4234" s="191" t="s">
        <v>1316</v>
      </c>
      <c r="J4234" s="192">
        <v>986</v>
      </c>
    </row>
    <row r="4235" spans="1:10" ht="14.4" thickTop="1" x14ac:dyDescent="0.25">
      <c r="A4235" s="179"/>
      <c r="B4235" s="179"/>
      <c r="C4235" s="179"/>
      <c r="D4235" s="179"/>
      <c r="E4235" s="179"/>
      <c r="F4235" s="179"/>
      <c r="G4235" s="179"/>
      <c r="H4235" s="179"/>
      <c r="I4235" s="179"/>
      <c r="J4235" s="179"/>
    </row>
    <row r="4236" spans="1:10" x14ac:dyDescent="0.25">
      <c r="A4236" s="171" t="s">
        <v>1250</v>
      </c>
      <c r="B4236" s="171"/>
      <c r="C4236" s="171"/>
      <c r="D4236" s="171" t="s">
        <v>1251</v>
      </c>
      <c r="E4236" s="171"/>
      <c r="F4236" s="160"/>
      <c r="G4236" s="160"/>
      <c r="H4236" s="172"/>
      <c r="I4236" s="171"/>
      <c r="J4236" s="173">
        <v>10256.530000000001</v>
      </c>
    </row>
    <row r="4237" spans="1:10" x14ac:dyDescent="0.25">
      <c r="A4237" s="171" t="s">
        <v>1252</v>
      </c>
      <c r="B4237" s="171"/>
      <c r="C4237" s="171"/>
      <c r="D4237" s="171" t="s">
        <v>1253</v>
      </c>
      <c r="E4237" s="171"/>
      <c r="F4237" s="160"/>
      <c r="G4237" s="160"/>
      <c r="H4237" s="172"/>
      <c r="I4237" s="171"/>
      <c r="J4237" s="173">
        <v>5430.4</v>
      </c>
    </row>
    <row r="4238" spans="1:10" x14ac:dyDescent="0.25">
      <c r="A4238" s="168" t="s">
        <v>1254</v>
      </c>
      <c r="B4238" s="170" t="s">
        <v>3</v>
      </c>
      <c r="C4238" s="168" t="s">
        <v>4</v>
      </c>
      <c r="D4238" s="168" t="s">
        <v>5</v>
      </c>
      <c r="E4238" s="161" t="s">
        <v>1291</v>
      </c>
      <c r="F4238" s="161"/>
      <c r="G4238" s="169" t="s">
        <v>6</v>
      </c>
      <c r="H4238" s="170" t="s">
        <v>7</v>
      </c>
      <c r="I4238" s="170" t="s">
        <v>8</v>
      </c>
      <c r="J4238" s="170" t="s">
        <v>10</v>
      </c>
    </row>
    <row r="4239" spans="1:10" ht="26.4" x14ac:dyDescent="0.25">
      <c r="A4239" s="174" t="s">
        <v>1292</v>
      </c>
      <c r="B4239" s="176" t="s">
        <v>1255</v>
      </c>
      <c r="C4239" s="174" t="s">
        <v>36</v>
      </c>
      <c r="D4239" s="174" t="s">
        <v>1256</v>
      </c>
      <c r="E4239" s="162" t="s">
        <v>2793</v>
      </c>
      <c r="F4239" s="162"/>
      <c r="G4239" s="175" t="s">
        <v>26</v>
      </c>
      <c r="H4239" s="178">
        <v>1</v>
      </c>
      <c r="I4239" s="177">
        <v>158.62</v>
      </c>
      <c r="J4239" s="177">
        <v>158.62</v>
      </c>
    </row>
    <row r="4240" spans="1:10" ht="26.4" x14ac:dyDescent="0.25">
      <c r="A4240" s="180" t="s">
        <v>1294</v>
      </c>
      <c r="B4240" s="182" t="s">
        <v>1510</v>
      </c>
      <c r="C4240" s="180" t="s">
        <v>36</v>
      </c>
      <c r="D4240" s="180" t="s">
        <v>1511</v>
      </c>
      <c r="E4240" s="163" t="s">
        <v>1297</v>
      </c>
      <c r="F4240" s="163"/>
      <c r="G4240" s="181" t="s">
        <v>1298</v>
      </c>
      <c r="H4240" s="184">
        <v>0.63900000000000001</v>
      </c>
      <c r="I4240" s="183">
        <v>29.98</v>
      </c>
      <c r="J4240" s="183">
        <v>19.149999999999999</v>
      </c>
    </row>
    <row r="4241" spans="1:10" ht="26.4" x14ac:dyDescent="0.25">
      <c r="A4241" s="180" t="s">
        <v>1294</v>
      </c>
      <c r="B4241" s="182" t="s">
        <v>1301</v>
      </c>
      <c r="C4241" s="180" t="s">
        <v>36</v>
      </c>
      <c r="D4241" s="180" t="s">
        <v>1302</v>
      </c>
      <c r="E4241" s="163" t="s">
        <v>1297</v>
      </c>
      <c r="F4241" s="163"/>
      <c r="G4241" s="181" t="s">
        <v>1298</v>
      </c>
      <c r="H4241" s="184">
        <v>1.2789999999999999</v>
      </c>
      <c r="I4241" s="183">
        <v>24.25</v>
      </c>
      <c r="J4241" s="183">
        <v>31.01</v>
      </c>
    </row>
    <row r="4242" spans="1:10" ht="26.4" x14ac:dyDescent="0.25">
      <c r="A4242" s="185" t="s">
        <v>1303</v>
      </c>
      <c r="B4242" s="187" t="s">
        <v>2794</v>
      </c>
      <c r="C4242" s="185" t="s">
        <v>36</v>
      </c>
      <c r="D4242" s="185" t="s">
        <v>2795</v>
      </c>
      <c r="E4242" s="164" t="s">
        <v>1307</v>
      </c>
      <c r="F4242" s="164"/>
      <c r="G4242" s="186" t="s">
        <v>38</v>
      </c>
      <c r="H4242" s="189">
        <v>6.4375</v>
      </c>
      <c r="I4242" s="188">
        <v>14.17</v>
      </c>
      <c r="J4242" s="188">
        <v>91.21</v>
      </c>
    </row>
    <row r="4243" spans="1:10" x14ac:dyDescent="0.25">
      <c r="A4243" s="185" t="s">
        <v>1303</v>
      </c>
      <c r="B4243" s="187" t="s">
        <v>1910</v>
      </c>
      <c r="C4243" s="185" t="s">
        <v>36</v>
      </c>
      <c r="D4243" s="185" t="s">
        <v>1911</v>
      </c>
      <c r="E4243" s="164" t="s">
        <v>1307</v>
      </c>
      <c r="F4243" s="164"/>
      <c r="G4243" s="186" t="s">
        <v>93</v>
      </c>
      <c r="H4243" s="189">
        <v>0.24</v>
      </c>
      <c r="I4243" s="188">
        <v>5.81</v>
      </c>
      <c r="J4243" s="188">
        <v>1.39</v>
      </c>
    </row>
    <row r="4244" spans="1:10" x14ac:dyDescent="0.25">
      <c r="A4244" s="185" t="s">
        <v>1303</v>
      </c>
      <c r="B4244" s="187" t="s">
        <v>2796</v>
      </c>
      <c r="C4244" s="185" t="s">
        <v>36</v>
      </c>
      <c r="D4244" s="185" t="s">
        <v>2797</v>
      </c>
      <c r="E4244" s="164" t="s">
        <v>1307</v>
      </c>
      <c r="F4244" s="164"/>
      <c r="G4244" s="186" t="s">
        <v>93</v>
      </c>
      <c r="H4244" s="189">
        <v>8.6199999999999992</v>
      </c>
      <c r="I4244" s="188">
        <v>1.84</v>
      </c>
      <c r="J4244" s="188">
        <v>15.86</v>
      </c>
    </row>
    <row r="4245" spans="1:10" x14ac:dyDescent="0.25">
      <c r="A4245" s="196"/>
      <c r="B4245" s="196"/>
      <c r="C4245" s="196"/>
      <c r="D4245" s="196"/>
      <c r="E4245" s="196" t="s">
        <v>1309</v>
      </c>
      <c r="F4245" s="197">
        <v>17.21</v>
      </c>
      <c r="G4245" s="196" t="s">
        <v>1310</v>
      </c>
      <c r="H4245" s="197">
        <v>19.600000000000001</v>
      </c>
      <c r="I4245" s="196" t="s">
        <v>1311</v>
      </c>
      <c r="J4245" s="197">
        <v>36.81</v>
      </c>
    </row>
    <row r="4246" spans="1:10" x14ac:dyDescent="0.25">
      <c r="A4246" s="196"/>
      <c r="B4246" s="196"/>
      <c r="C4246" s="196"/>
      <c r="D4246" s="196"/>
      <c r="E4246" s="196" t="s">
        <v>1312</v>
      </c>
      <c r="F4246" s="197">
        <v>32.51</v>
      </c>
      <c r="G4246" s="196"/>
      <c r="H4246" s="165" t="s">
        <v>1313</v>
      </c>
      <c r="I4246" s="165"/>
      <c r="J4246" s="197">
        <v>191.13</v>
      </c>
    </row>
    <row r="4247" spans="1:10" ht="14.4" thickBot="1" x14ac:dyDescent="0.3">
      <c r="A4247" s="191"/>
      <c r="B4247" s="191"/>
      <c r="C4247" s="191"/>
      <c r="D4247" s="191"/>
      <c r="E4247" s="191"/>
      <c r="F4247" s="191"/>
      <c r="G4247" s="191" t="s">
        <v>1314</v>
      </c>
      <c r="H4247" s="193" t="s">
        <v>2798</v>
      </c>
      <c r="I4247" s="191" t="s">
        <v>1316</v>
      </c>
      <c r="J4247" s="192">
        <v>2878.41</v>
      </c>
    </row>
    <row r="4248" spans="1:10" ht="14.4" thickTop="1" x14ac:dyDescent="0.25">
      <c r="A4248" s="179"/>
      <c r="B4248" s="179"/>
      <c r="C4248" s="179"/>
      <c r="D4248" s="179"/>
      <c r="E4248" s="179"/>
      <c r="F4248" s="179"/>
      <c r="G4248" s="179"/>
      <c r="H4248" s="179"/>
      <c r="I4248" s="179"/>
      <c r="J4248" s="179"/>
    </row>
    <row r="4249" spans="1:10" x14ac:dyDescent="0.25">
      <c r="A4249" s="168" t="s">
        <v>1257</v>
      </c>
      <c r="B4249" s="170" t="s">
        <v>3</v>
      </c>
      <c r="C4249" s="168" t="s">
        <v>4</v>
      </c>
      <c r="D4249" s="168" t="s">
        <v>5</v>
      </c>
      <c r="E4249" s="161" t="s">
        <v>1291</v>
      </c>
      <c r="F4249" s="161"/>
      <c r="G4249" s="169" t="s">
        <v>6</v>
      </c>
      <c r="H4249" s="170" t="s">
        <v>7</v>
      </c>
      <c r="I4249" s="170" t="s">
        <v>8</v>
      </c>
      <c r="J4249" s="170" t="s">
        <v>10</v>
      </c>
    </row>
    <row r="4250" spans="1:10" ht="52.8" x14ac:dyDescent="0.25">
      <c r="A4250" s="174" t="s">
        <v>1292</v>
      </c>
      <c r="B4250" s="176" t="s">
        <v>1258</v>
      </c>
      <c r="C4250" s="174" t="s">
        <v>36</v>
      </c>
      <c r="D4250" s="174" t="s">
        <v>1259</v>
      </c>
      <c r="E4250" s="162" t="s">
        <v>2799</v>
      </c>
      <c r="F4250" s="162"/>
      <c r="G4250" s="175" t="s">
        <v>77</v>
      </c>
      <c r="H4250" s="178">
        <v>1</v>
      </c>
      <c r="I4250" s="177">
        <v>46.86</v>
      </c>
      <c r="J4250" s="177">
        <v>46.86</v>
      </c>
    </row>
    <row r="4251" spans="1:10" ht="26.4" x14ac:dyDescent="0.25">
      <c r="A4251" s="180" t="s">
        <v>1294</v>
      </c>
      <c r="B4251" s="182" t="s">
        <v>1510</v>
      </c>
      <c r="C4251" s="180" t="s">
        <v>36</v>
      </c>
      <c r="D4251" s="180" t="s">
        <v>1511</v>
      </c>
      <c r="E4251" s="163" t="s">
        <v>1297</v>
      </c>
      <c r="F4251" s="163"/>
      <c r="G4251" s="181" t="s">
        <v>1298</v>
      </c>
      <c r="H4251" s="184">
        <v>0.27150000000000002</v>
      </c>
      <c r="I4251" s="183">
        <v>29.98</v>
      </c>
      <c r="J4251" s="183">
        <v>8.1300000000000008</v>
      </c>
    </row>
    <row r="4252" spans="1:10" ht="26.4" x14ac:dyDescent="0.25">
      <c r="A4252" s="180" t="s">
        <v>1294</v>
      </c>
      <c r="B4252" s="182" t="s">
        <v>1860</v>
      </c>
      <c r="C4252" s="180" t="s">
        <v>36</v>
      </c>
      <c r="D4252" s="180" t="s">
        <v>1861</v>
      </c>
      <c r="E4252" s="163" t="s">
        <v>1384</v>
      </c>
      <c r="F4252" s="163"/>
      <c r="G4252" s="181" t="s">
        <v>51</v>
      </c>
      <c r="H4252" s="184">
        <v>1.1999999999999999E-3</v>
      </c>
      <c r="I4252" s="183">
        <v>783.66</v>
      </c>
      <c r="J4252" s="183">
        <v>0.94</v>
      </c>
    </row>
    <row r="4253" spans="1:10" ht="26.4" x14ac:dyDescent="0.25">
      <c r="A4253" s="180" t="s">
        <v>1294</v>
      </c>
      <c r="B4253" s="182" t="s">
        <v>1301</v>
      </c>
      <c r="C4253" s="180" t="s">
        <v>36</v>
      </c>
      <c r="D4253" s="180" t="s">
        <v>1302</v>
      </c>
      <c r="E4253" s="163" t="s">
        <v>1297</v>
      </c>
      <c r="F4253" s="163"/>
      <c r="G4253" s="181" t="s">
        <v>1298</v>
      </c>
      <c r="H4253" s="184">
        <v>0.27150000000000002</v>
      </c>
      <c r="I4253" s="183">
        <v>24.25</v>
      </c>
      <c r="J4253" s="183">
        <v>6.58</v>
      </c>
    </row>
    <row r="4254" spans="1:10" ht="26.4" x14ac:dyDescent="0.25">
      <c r="A4254" s="185" t="s">
        <v>1303</v>
      </c>
      <c r="B4254" s="187" t="s">
        <v>1843</v>
      </c>
      <c r="C4254" s="185" t="s">
        <v>36</v>
      </c>
      <c r="D4254" s="185" t="s">
        <v>1844</v>
      </c>
      <c r="E4254" s="164" t="s">
        <v>1307</v>
      </c>
      <c r="F4254" s="164"/>
      <c r="G4254" s="186" t="s">
        <v>51</v>
      </c>
      <c r="H4254" s="189">
        <v>6.6E-3</v>
      </c>
      <c r="I4254" s="188">
        <v>150</v>
      </c>
      <c r="J4254" s="188">
        <v>0.99</v>
      </c>
    </row>
    <row r="4255" spans="1:10" ht="26.4" x14ac:dyDescent="0.25">
      <c r="A4255" s="185" t="s">
        <v>1303</v>
      </c>
      <c r="B4255" s="187" t="s">
        <v>2800</v>
      </c>
      <c r="C4255" s="185" t="s">
        <v>36</v>
      </c>
      <c r="D4255" s="185" t="s">
        <v>2801</v>
      </c>
      <c r="E4255" s="164" t="s">
        <v>1307</v>
      </c>
      <c r="F4255" s="164"/>
      <c r="G4255" s="186" t="s">
        <v>38</v>
      </c>
      <c r="H4255" s="189">
        <v>1.0049999999999999</v>
      </c>
      <c r="I4255" s="188">
        <v>30.07</v>
      </c>
      <c r="J4255" s="188">
        <v>30.22</v>
      </c>
    </row>
    <row r="4256" spans="1:10" x14ac:dyDescent="0.25">
      <c r="A4256" s="196"/>
      <c r="B4256" s="196"/>
      <c r="C4256" s="196"/>
      <c r="D4256" s="196"/>
      <c r="E4256" s="196" t="s">
        <v>1309</v>
      </c>
      <c r="F4256" s="197">
        <v>5.19</v>
      </c>
      <c r="G4256" s="196" t="s">
        <v>1310</v>
      </c>
      <c r="H4256" s="197">
        <v>5.91</v>
      </c>
      <c r="I4256" s="196" t="s">
        <v>1311</v>
      </c>
      <c r="J4256" s="197">
        <v>11.1</v>
      </c>
    </row>
    <row r="4257" spans="1:10" x14ac:dyDescent="0.25">
      <c r="A4257" s="196"/>
      <c r="B4257" s="196"/>
      <c r="C4257" s="196"/>
      <c r="D4257" s="196"/>
      <c r="E4257" s="196" t="s">
        <v>1312</v>
      </c>
      <c r="F4257" s="197">
        <v>9.6</v>
      </c>
      <c r="G4257" s="196"/>
      <c r="H4257" s="165" t="s">
        <v>1313</v>
      </c>
      <c r="I4257" s="165"/>
      <c r="J4257" s="197">
        <v>56.46</v>
      </c>
    </row>
    <row r="4258" spans="1:10" ht="14.4" thickBot="1" x14ac:dyDescent="0.3">
      <c r="A4258" s="191"/>
      <c r="B4258" s="191"/>
      <c r="C4258" s="191"/>
      <c r="D4258" s="191"/>
      <c r="E4258" s="191"/>
      <c r="F4258" s="191"/>
      <c r="G4258" s="191" t="s">
        <v>1314</v>
      </c>
      <c r="H4258" s="193" t="s">
        <v>2802</v>
      </c>
      <c r="I4258" s="191" t="s">
        <v>1316</v>
      </c>
      <c r="J4258" s="192">
        <v>2551.9899999999998</v>
      </c>
    </row>
    <row r="4259" spans="1:10" ht="14.4" thickTop="1" x14ac:dyDescent="0.25">
      <c r="A4259" s="179"/>
      <c r="B4259" s="179"/>
      <c r="C4259" s="179"/>
      <c r="D4259" s="179"/>
      <c r="E4259" s="179"/>
      <c r="F4259" s="179"/>
      <c r="G4259" s="179"/>
      <c r="H4259" s="179"/>
      <c r="I4259" s="179"/>
      <c r="J4259" s="179"/>
    </row>
    <row r="4260" spans="1:10" x14ac:dyDescent="0.25">
      <c r="A4260" s="171" t="s">
        <v>1260</v>
      </c>
      <c r="B4260" s="171"/>
      <c r="C4260" s="171"/>
      <c r="D4260" s="171" t="s">
        <v>1261</v>
      </c>
      <c r="E4260" s="171"/>
      <c r="F4260" s="160"/>
      <c r="G4260" s="160"/>
      <c r="H4260" s="172"/>
      <c r="I4260" s="171"/>
      <c r="J4260" s="173">
        <v>3570.23</v>
      </c>
    </row>
    <row r="4261" spans="1:10" x14ac:dyDescent="0.25">
      <c r="A4261" s="168" t="s">
        <v>1262</v>
      </c>
      <c r="B4261" s="170" t="s">
        <v>3</v>
      </c>
      <c r="C4261" s="168" t="s">
        <v>4</v>
      </c>
      <c r="D4261" s="168" t="s">
        <v>5</v>
      </c>
      <c r="E4261" s="161" t="s">
        <v>1291</v>
      </c>
      <c r="F4261" s="161"/>
      <c r="G4261" s="169" t="s">
        <v>6</v>
      </c>
      <c r="H4261" s="170" t="s">
        <v>7</v>
      </c>
      <c r="I4261" s="170" t="s">
        <v>8</v>
      </c>
      <c r="J4261" s="170" t="s">
        <v>10</v>
      </c>
    </row>
    <row r="4262" spans="1:10" ht="26.4" x14ac:dyDescent="0.25">
      <c r="A4262" s="174" t="s">
        <v>1292</v>
      </c>
      <c r="B4262" s="176" t="s">
        <v>1263</v>
      </c>
      <c r="C4262" s="174" t="s">
        <v>36</v>
      </c>
      <c r="D4262" s="174" t="s">
        <v>1264</v>
      </c>
      <c r="E4262" s="162" t="s">
        <v>2803</v>
      </c>
      <c r="F4262" s="162"/>
      <c r="G4262" s="175" t="s">
        <v>26</v>
      </c>
      <c r="H4262" s="178">
        <v>1</v>
      </c>
      <c r="I4262" s="177">
        <v>27.05</v>
      </c>
      <c r="J4262" s="177">
        <v>27.05</v>
      </c>
    </row>
    <row r="4263" spans="1:10" ht="26.4" x14ac:dyDescent="0.25">
      <c r="A4263" s="180" t="s">
        <v>1294</v>
      </c>
      <c r="B4263" s="182" t="s">
        <v>1301</v>
      </c>
      <c r="C4263" s="180" t="s">
        <v>36</v>
      </c>
      <c r="D4263" s="180" t="s">
        <v>1302</v>
      </c>
      <c r="E4263" s="163" t="s">
        <v>1297</v>
      </c>
      <c r="F4263" s="163"/>
      <c r="G4263" s="181" t="s">
        <v>1298</v>
      </c>
      <c r="H4263" s="184">
        <v>0.1386</v>
      </c>
      <c r="I4263" s="183">
        <v>24.25</v>
      </c>
      <c r="J4263" s="183">
        <v>3.36</v>
      </c>
    </row>
    <row r="4264" spans="1:10" ht="26.4" x14ac:dyDescent="0.25">
      <c r="A4264" s="180" t="s">
        <v>1294</v>
      </c>
      <c r="B4264" s="182" t="s">
        <v>2804</v>
      </c>
      <c r="C4264" s="180" t="s">
        <v>36</v>
      </c>
      <c r="D4264" s="180" t="s">
        <v>2805</v>
      </c>
      <c r="E4264" s="163" t="s">
        <v>1297</v>
      </c>
      <c r="F4264" s="163"/>
      <c r="G4264" s="181" t="s">
        <v>1298</v>
      </c>
      <c r="H4264" s="184">
        <v>2.7699999999999999E-2</v>
      </c>
      <c r="I4264" s="183">
        <v>25.22</v>
      </c>
      <c r="J4264" s="183">
        <v>0.69</v>
      </c>
    </row>
    <row r="4265" spans="1:10" ht="26.4" x14ac:dyDescent="0.25">
      <c r="A4265" s="185" t="s">
        <v>1303</v>
      </c>
      <c r="B4265" s="187" t="s">
        <v>2806</v>
      </c>
      <c r="C4265" s="185" t="s">
        <v>36</v>
      </c>
      <c r="D4265" s="185" t="s">
        <v>2807</v>
      </c>
      <c r="E4265" s="164" t="s">
        <v>1307</v>
      </c>
      <c r="F4265" s="164"/>
      <c r="G4265" s="186" t="s">
        <v>26</v>
      </c>
      <c r="H4265" s="189">
        <v>1</v>
      </c>
      <c r="I4265" s="188">
        <v>23</v>
      </c>
      <c r="J4265" s="188">
        <v>23</v>
      </c>
    </row>
    <row r="4266" spans="1:10" x14ac:dyDescent="0.25">
      <c r="A4266" s="196"/>
      <c r="B4266" s="196"/>
      <c r="C4266" s="196"/>
      <c r="D4266" s="196"/>
      <c r="E4266" s="196" t="s">
        <v>1309</v>
      </c>
      <c r="F4266" s="197">
        <v>1.35</v>
      </c>
      <c r="G4266" s="196" t="s">
        <v>1310</v>
      </c>
      <c r="H4266" s="197">
        <v>1.54</v>
      </c>
      <c r="I4266" s="196" t="s">
        <v>1311</v>
      </c>
      <c r="J4266" s="197">
        <v>2.89</v>
      </c>
    </row>
    <row r="4267" spans="1:10" x14ac:dyDescent="0.25">
      <c r="A4267" s="196"/>
      <c r="B4267" s="196"/>
      <c r="C4267" s="196"/>
      <c r="D4267" s="196"/>
      <c r="E4267" s="196" t="s">
        <v>1312</v>
      </c>
      <c r="F4267" s="197">
        <v>5.54</v>
      </c>
      <c r="G4267" s="196"/>
      <c r="H4267" s="165" t="s">
        <v>1313</v>
      </c>
      <c r="I4267" s="165"/>
      <c r="J4267" s="197">
        <v>32.590000000000003</v>
      </c>
    </row>
    <row r="4268" spans="1:10" ht="14.4" thickBot="1" x14ac:dyDescent="0.3">
      <c r="A4268" s="191"/>
      <c r="B4268" s="191"/>
      <c r="C4268" s="191"/>
      <c r="D4268" s="191"/>
      <c r="E4268" s="191"/>
      <c r="F4268" s="191"/>
      <c r="G4268" s="191" t="s">
        <v>1314</v>
      </c>
      <c r="H4268" s="193" t="s">
        <v>2808</v>
      </c>
      <c r="I4268" s="191" t="s">
        <v>1316</v>
      </c>
      <c r="J4268" s="192">
        <v>3570.23</v>
      </c>
    </row>
    <row r="4269" spans="1:10" ht="14.4" thickTop="1" x14ac:dyDescent="0.25">
      <c r="A4269" s="179"/>
      <c r="B4269" s="179"/>
      <c r="C4269" s="179"/>
      <c r="D4269" s="179"/>
      <c r="E4269" s="179"/>
      <c r="F4269" s="179"/>
      <c r="G4269" s="179"/>
      <c r="H4269" s="179"/>
      <c r="I4269" s="179"/>
      <c r="J4269" s="179"/>
    </row>
    <row r="4270" spans="1:10" x14ac:dyDescent="0.25">
      <c r="A4270" s="171" t="s">
        <v>1265</v>
      </c>
      <c r="B4270" s="171"/>
      <c r="C4270" s="171"/>
      <c r="D4270" s="171" t="s">
        <v>1266</v>
      </c>
      <c r="E4270" s="171"/>
      <c r="F4270" s="160"/>
      <c r="G4270" s="160"/>
      <c r="H4270" s="172"/>
      <c r="I4270" s="171"/>
      <c r="J4270" s="173">
        <v>1255.9000000000001</v>
      </c>
    </row>
    <row r="4271" spans="1:10" x14ac:dyDescent="0.25">
      <c r="A4271" s="168" t="s">
        <v>1267</v>
      </c>
      <c r="B4271" s="170" t="s">
        <v>3</v>
      </c>
      <c r="C4271" s="168" t="s">
        <v>4</v>
      </c>
      <c r="D4271" s="168" t="s">
        <v>5</v>
      </c>
      <c r="E4271" s="161" t="s">
        <v>1291</v>
      </c>
      <c r="F4271" s="161"/>
      <c r="G4271" s="169" t="s">
        <v>6</v>
      </c>
      <c r="H4271" s="170" t="s">
        <v>7</v>
      </c>
      <c r="I4271" s="170" t="s">
        <v>8</v>
      </c>
      <c r="J4271" s="170" t="s">
        <v>10</v>
      </c>
    </row>
    <row r="4272" spans="1:10" x14ac:dyDescent="0.25">
      <c r="A4272" s="174" t="s">
        <v>1292</v>
      </c>
      <c r="B4272" s="176" t="s">
        <v>1268</v>
      </c>
      <c r="C4272" s="174" t="s">
        <v>20</v>
      </c>
      <c r="D4272" s="174" t="s">
        <v>1269</v>
      </c>
      <c r="E4272" s="162" t="s">
        <v>1293</v>
      </c>
      <c r="F4272" s="162"/>
      <c r="G4272" s="175" t="s">
        <v>38</v>
      </c>
      <c r="H4272" s="178">
        <v>1</v>
      </c>
      <c r="I4272" s="177">
        <v>104.23</v>
      </c>
      <c r="J4272" s="177">
        <v>104.23</v>
      </c>
    </row>
    <row r="4273" spans="1:10" ht="26.4" x14ac:dyDescent="0.25">
      <c r="A4273" s="180" t="s">
        <v>1294</v>
      </c>
      <c r="B4273" s="182" t="s">
        <v>1510</v>
      </c>
      <c r="C4273" s="180" t="s">
        <v>36</v>
      </c>
      <c r="D4273" s="180" t="s">
        <v>1511</v>
      </c>
      <c r="E4273" s="163" t="s">
        <v>1297</v>
      </c>
      <c r="F4273" s="163"/>
      <c r="G4273" s="181" t="s">
        <v>1298</v>
      </c>
      <c r="H4273" s="184">
        <v>0.25</v>
      </c>
      <c r="I4273" s="183">
        <v>29.98</v>
      </c>
      <c r="J4273" s="183">
        <v>7.49</v>
      </c>
    </row>
    <row r="4274" spans="1:10" x14ac:dyDescent="0.25">
      <c r="A4274" s="185" t="s">
        <v>1303</v>
      </c>
      <c r="B4274" s="187" t="s">
        <v>2809</v>
      </c>
      <c r="C4274" s="185" t="s">
        <v>1642</v>
      </c>
      <c r="D4274" s="185" t="s">
        <v>2810</v>
      </c>
      <c r="E4274" s="164" t="s">
        <v>1307</v>
      </c>
      <c r="F4274" s="164"/>
      <c r="G4274" s="186" t="s">
        <v>771</v>
      </c>
      <c r="H4274" s="189">
        <v>1</v>
      </c>
      <c r="I4274" s="188">
        <v>96.74</v>
      </c>
      <c r="J4274" s="188">
        <v>96.74</v>
      </c>
    </row>
    <row r="4275" spans="1:10" x14ac:dyDescent="0.25">
      <c r="A4275" s="196"/>
      <c r="B4275" s="196"/>
      <c r="C4275" s="196"/>
      <c r="D4275" s="196"/>
      <c r="E4275" s="196" t="s">
        <v>1309</v>
      </c>
      <c r="F4275" s="197">
        <v>2.68</v>
      </c>
      <c r="G4275" s="196" t="s">
        <v>1310</v>
      </c>
      <c r="H4275" s="197">
        <v>3.07</v>
      </c>
      <c r="I4275" s="196" t="s">
        <v>1311</v>
      </c>
      <c r="J4275" s="197">
        <v>5.75</v>
      </c>
    </row>
    <row r="4276" spans="1:10" x14ac:dyDescent="0.25">
      <c r="A4276" s="196"/>
      <c r="B4276" s="196"/>
      <c r="C4276" s="196"/>
      <c r="D4276" s="196"/>
      <c r="E4276" s="196" t="s">
        <v>1312</v>
      </c>
      <c r="F4276" s="197">
        <v>21.36</v>
      </c>
      <c r="G4276" s="196"/>
      <c r="H4276" s="165" t="s">
        <v>1313</v>
      </c>
      <c r="I4276" s="165"/>
      <c r="J4276" s="197">
        <v>125.59</v>
      </c>
    </row>
    <row r="4277" spans="1:10" ht="14.4" thickBot="1" x14ac:dyDescent="0.3">
      <c r="A4277" s="191"/>
      <c r="B4277" s="191"/>
      <c r="C4277" s="191"/>
      <c r="D4277" s="191"/>
      <c r="E4277" s="191"/>
      <c r="F4277" s="191"/>
      <c r="G4277" s="191" t="s">
        <v>1314</v>
      </c>
      <c r="H4277" s="193" t="s">
        <v>2071</v>
      </c>
      <c r="I4277" s="191" t="s">
        <v>1316</v>
      </c>
      <c r="J4277" s="192">
        <v>1255.9000000000001</v>
      </c>
    </row>
    <row r="4278" spans="1:10" ht="14.4" thickTop="1" x14ac:dyDescent="0.25">
      <c r="A4278" s="179"/>
      <c r="B4278" s="179"/>
      <c r="C4278" s="179"/>
      <c r="D4278" s="179"/>
      <c r="E4278" s="179"/>
      <c r="F4278" s="179"/>
      <c r="G4278" s="179"/>
      <c r="H4278" s="179"/>
      <c r="I4278" s="179"/>
      <c r="J4278" s="179"/>
    </row>
    <row r="4279" spans="1:10" x14ac:dyDescent="0.25">
      <c r="A4279" s="171" t="s">
        <v>1270</v>
      </c>
      <c r="B4279" s="171"/>
      <c r="C4279" s="171"/>
      <c r="D4279" s="171" t="s">
        <v>1271</v>
      </c>
      <c r="E4279" s="171"/>
      <c r="F4279" s="160"/>
      <c r="G4279" s="160"/>
      <c r="H4279" s="172"/>
      <c r="I4279" s="171"/>
      <c r="J4279" s="173">
        <v>12239.15</v>
      </c>
    </row>
    <row r="4280" spans="1:10" x14ac:dyDescent="0.25">
      <c r="A4280" s="168" t="s">
        <v>1272</v>
      </c>
      <c r="B4280" s="170" t="s">
        <v>3</v>
      </c>
      <c r="C4280" s="168" t="s">
        <v>4</v>
      </c>
      <c r="D4280" s="168" t="s">
        <v>5</v>
      </c>
      <c r="E4280" s="161" t="s">
        <v>1291</v>
      </c>
      <c r="F4280" s="161"/>
      <c r="G4280" s="169" t="s">
        <v>6</v>
      </c>
      <c r="H4280" s="170" t="s">
        <v>7</v>
      </c>
      <c r="I4280" s="170" t="s">
        <v>8</v>
      </c>
      <c r="J4280" s="170" t="s">
        <v>10</v>
      </c>
    </row>
    <row r="4281" spans="1:10" x14ac:dyDescent="0.25">
      <c r="A4281" s="174" t="s">
        <v>1292</v>
      </c>
      <c r="B4281" s="176" t="s">
        <v>1273</v>
      </c>
      <c r="C4281" s="174" t="s">
        <v>20</v>
      </c>
      <c r="D4281" s="174" t="s">
        <v>1274</v>
      </c>
      <c r="E4281" s="162" t="s">
        <v>1293</v>
      </c>
      <c r="F4281" s="162"/>
      <c r="G4281" s="175" t="s">
        <v>26</v>
      </c>
      <c r="H4281" s="178">
        <v>1</v>
      </c>
      <c r="I4281" s="177">
        <v>15.76</v>
      </c>
      <c r="J4281" s="177">
        <v>15.76</v>
      </c>
    </row>
    <row r="4282" spans="1:10" ht="26.4" x14ac:dyDescent="0.25">
      <c r="A4282" s="180" t="s">
        <v>1294</v>
      </c>
      <c r="B4282" s="182" t="s">
        <v>1301</v>
      </c>
      <c r="C4282" s="180" t="s">
        <v>36</v>
      </c>
      <c r="D4282" s="180" t="s">
        <v>1302</v>
      </c>
      <c r="E4282" s="163" t="s">
        <v>1297</v>
      </c>
      <c r="F4282" s="163"/>
      <c r="G4282" s="181" t="s">
        <v>1298</v>
      </c>
      <c r="H4282" s="184">
        <v>0.4</v>
      </c>
      <c r="I4282" s="183">
        <v>24.25</v>
      </c>
      <c r="J4282" s="183">
        <v>9.6999999999999993</v>
      </c>
    </row>
    <row r="4283" spans="1:10" x14ac:dyDescent="0.25">
      <c r="A4283" s="185" t="s">
        <v>1303</v>
      </c>
      <c r="B4283" s="187" t="s">
        <v>1966</v>
      </c>
      <c r="C4283" s="185" t="s">
        <v>36</v>
      </c>
      <c r="D4283" s="185" t="s">
        <v>1967</v>
      </c>
      <c r="E4283" s="164" t="s">
        <v>1307</v>
      </c>
      <c r="F4283" s="164"/>
      <c r="G4283" s="186" t="s">
        <v>1496</v>
      </c>
      <c r="H4283" s="189">
        <v>0.14000000000000001</v>
      </c>
      <c r="I4283" s="188">
        <v>37</v>
      </c>
      <c r="J4283" s="188">
        <v>5.18</v>
      </c>
    </row>
    <row r="4284" spans="1:10" x14ac:dyDescent="0.25">
      <c r="A4284" s="185" t="s">
        <v>1303</v>
      </c>
      <c r="B4284" s="187" t="s">
        <v>2811</v>
      </c>
      <c r="C4284" s="185" t="s">
        <v>36</v>
      </c>
      <c r="D4284" s="185" t="s">
        <v>2812</v>
      </c>
      <c r="E4284" s="164" t="s">
        <v>1307</v>
      </c>
      <c r="F4284" s="164"/>
      <c r="G4284" s="186" t="s">
        <v>93</v>
      </c>
      <c r="H4284" s="189">
        <v>0.05</v>
      </c>
      <c r="I4284" s="188">
        <v>17.66</v>
      </c>
      <c r="J4284" s="188">
        <v>0.88</v>
      </c>
    </row>
    <row r="4285" spans="1:10" x14ac:dyDescent="0.25">
      <c r="A4285" s="196"/>
      <c r="B4285" s="196"/>
      <c r="C4285" s="196"/>
      <c r="D4285" s="196"/>
      <c r="E4285" s="196" t="s">
        <v>1309</v>
      </c>
      <c r="F4285" s="197">
        <v>3.23</v>
      </c>
      <c r="G4285" s="196" t="s">
        <v>1310</v>
      </c>
      <c r="H4285" s="197">
        <v>3.69</v>
      </c>
      <c r="I4285" s="196" t="s">
        <v>1311</v>
      </c>
      <c r="J4285" s="197">
        <v>6.92</v>
      </c>
    </row>
    <row r="4286" spans="1:10" x14ac:dyDescent="0.25">
      <c r="A4286" s="196"/>
      <c r="B4286" s="196"/>
      <c r="C4286" s="196"/>
      <c r="D4286" s="196"/>
      <c r="E4286" s="196" t="s">
        <v>1312</v>
      </c>
      <c r="F4286" s="197">
        <v>3.23</v>
      </c>
      <c r="G4286" s="196"/>
      <c r="H4286" s="165" t="s">
        <v>1313</v>
      </c>
      <c r="I4286" s="165"/>
      <c r="J4286" s="197">
        <v>18.989999999999998</v>
      </c>
    </row>
    <row r="4287" spans="1:10" ht="14.4" thickBot="1" x14ac:dyDescent="0.3">
      <c r="A4287" s="191"/>
      <c r="B4287" s="191"/>
      <c r="C4287" s="191"/>
      <c r="D4287" s="191"/>
      <c r="E4287" s="191"/>
      <c r="F4287" s="191"/>
      <c r="G4287" s="191" t="s">
        <v>1314</v>
      </c>
      <c r="H4287" s="193" t="s">
        <v>2813</v>
      </c>
      <c r="I4287" s="191" t="s">
        <v>1316</v>
      </c>
      <c r="J4287" s="192">
        <v>9498.2199999999993</v>
      </c>
    </row>
    <row r="4288" spans="1:10" ht="14.4" thickTop="1" x14ac:dyDescent="0.25">
      <c r="A4288" s="179"/>
      <c r="B4288" s="179"/>
      <c r="C4288" s="179"/>
      <c r="D4288" s="179"/>
      <c r="E4288" s="179"/>
      <c r="F4288" s="179"/>
      <c r="G4288" s="179"/>
      <c r="H4288" s="179"/>
      <c r="I4288" s="179"/>
      <c r="J4288" s="179"/>
    </row>
    <row r="4289" spans="1:10" x14ac:dyDescent="0.25">
      <c r="A4289" s="168" t="s">
        <v>1275</v>
      </c>
      <c r="B4289" s="170" t="s">
        <v>3</v>
      </c>
      <c r="C4289" s="168" t="s">
        <v>4</v>
      </c>
      <c r="D4289" s="168" t="s">
        <v>5</v>
      </c>
      <c r="E4289" s="161" t="s">
        <v>1291</v>
      </c>
      <c r="F4289" s="161"/>
      <c r="G4289" s="169" t="s">
        <v>6</v>
      </c>
      <c r="H4289" s="170" t="s">
        <v>7</v>
      </c>
      <c r="I4289" s="170" t="s">
        <v>8</v>
      </c>
      <c r="J4289" s="170" t="s">
        <v>10</v>
      </c>
    </row>
    <row r="4290" spans="1:10" x14ac:dyDescent="0.25">
      <c r="A4290" s="174" t="s">
        <v>1292</v>
      </c>
      <c r="B4290" s="176" t="s">
        <v>1276</v>
      </c>
      <c r="C4290" s="174" t="s">
        <v>20</v>
      </c>
      <c r="D4290" s="174" t="s">
        <v>1277</v>
      </c>
      <c r="E4290" s="162" t="s">
        <v>1293</v>
      </c>
      <c r="F4290" s="162"/>
      <c r="G4290" s="175" t="s">
        <v>26</v>
      </c>
      <c r="H4290" s="178">
        <v>1</v>
      </c>
      <c r="I4290" s="177">
        <v>4.55</v>
      </c>
      <c r="J4290" s="177">
        <v>4.55</v>
      </c>
    </row>
    <row r="4291" spans="1:10" ht="26.4" x14ac:dyDescent="0.25">
      <c r="A4291" s="180" t="s">
        <v>1294</v>
      </c>
      <c r="B4291" s="182" t="s">
        <v>1301</v>
      </c>
      <c r="C4291" s="180" t="s">
        <v>36</v>
      </c>
      <c r="D4291" s="180" t="s">
        <v>1302</v>
      </c>
      <c r="E4291" s="163" t="s">
        <v>1297</v>
      </c>
      <c r="F4291" s="163"/>
      <c r="G4291" s="181" t="s">
        <v>1298</v>
      </c>
      <c r="H4291" s="184">
        <v>0.1</v>
      </c>
      <c r="I4291" s="183">
        <v>24.25</v>
      </c>
      <c r="J4291" s="183">
        <v>2.42</v>
      </c>
    </row>
    <row r="4292" spans="1:10" x14ac:dyDescent="0.25">
      <c r="A4292" s="185" t="s">
        <v>1303</v>
      </c>
      <c r="B4292" s="187" t="s">
        <v>2814</v>
      </c>
      <c r="C4292" s="185" t="s">
        <v>36</v>
      </c>
      <c r="D4292" s="185" t="s">
        <v>2815</v>
      </c>
      <c r="E4292" s="164" t="s">
        <v>1307</v>
      </c>
      <c r="F4292" s="164"/>
      <c r="G4292" s="186" t="s">
        <v>38</v>
      </c>
      <c r="H4292" s="189">
        <v>0.05</v>
      </c>
      <c r="I4292" s="188">
        <v>41.79</v>
      </c>
      <c r="J4292" s="188">
        <v>2.08</v>
      </c>
    </row>
    <row r="4293" spans="1:10" x14ac:dyDescent="0.25">
      <c r="A4293" s="185" t="s">
        <v>1303</v>
      </c>
      <c r="B4293" s="187" t="s">
        <v>2816</v>
      </c>
      <c r="C4293" s="185" t="s">
        <v>1642</v>
      </c>
      <c r="D4293" s="185" t="s">
        <v>2817</v>
      </c>
      <c r="E4293" s="164" t="s">
        <v>1307</v>
      </c>
      <c r="F4293" s="164"/>
      <c r="G4293" s="186" t="s">
        <v>2326</v>
      </c>
      <c r="H4293" s="189">
        <v>5.0000000000000001E-3</v>
      </c>
      <c r="I4293" s="188">
        <v>10.6</v>
      </c>
      <c r="J4293" s="188">
        <v>0.05</v>
      </c>
    </row>
    <row r="4294" spans="1:10" x14ac:dyDescent="0.25">
      <c r="A4294" s="196"/>
      <c r="B4294" s="196"/>
      <c r="C4294" s="196"/>
      <c r="D4294" s="196"/>
      <c r="E4294" s="196" t="s">
        <v>1309</v>
      </c>
      <c r="F4294" s="197">
        <v>0.8</v>
      </c>
      <c r="G4294" s="196" t="s">
        <v>1310</v>
      </c>
      <c r="H4294" s="197">
        <v>0.93</v>
      </c>
      <c r="I4294" s="196" t="s">
        <v>1311</v>
      </c>
      <c r="J4294" s="197">
        <v>1.73</v>
      </c>
    </row>
    <row r="4295" spans="1:10" x14ac:dyDescent="0.25">
      <c r="A4295" s="196"/>
      <c r="B4295" s="196"/>
      <c r="C4295" s="196"/>
      <c r="D4295" s="196"/>
      <c r="E4295" s="196" t="s">
        <v>1312</v>
      </c>
      <c r="F4295" s="197">
        <v>0.93</v>
      </c>
      <c r="G4295" s="196"/>
      <c r="H4295" s="165" t="s">
        <v>1313</v>
      </c>
      <c r="I4295" s="165"/>
      <c r="J4295" s="197">
        <v>5.48</v>
      </c>
    </row>
    <row r="4296" spans="1:10" ht="14.4" thickBot="1" x14ac:dyDescent="0.3">
      <c r="A4296" s="191"/>
      <c r="B4296" s="191"/>
      <c r="C4296" s="191"/>
      <c r="D4296" s="191"/>
      <c r="E4296" s="191"/>
      <c r="F4296" s="191"/>
      <c r="G4296" s="191" t="s">
        <v>1314</v>
      </c>
      <c r="H4296" s="193" t="s">
        <v>2813</v>
      </c>
      <c r="I4296" s="191" t="s">
        <v>1316</v>
      </c>
      <c r="J4296" s="192">
        <v>2740.93</v>
      </c>
    </row>
    <row r="4297" spans="1:10" ht="14.4" thickTop="1" x14ac:dyDescent="0.25">
      <c r="A4297" s="179"/>
      <c r="B4297" s="179"/>
      <c r="C4297" s="179"/>
      <c r="D4297" s="179"/>
      <c r="E4297" s="179"/>
      <c r="F4297" s="179"/>
      <c r="G4297" s="179"/>
      <c r="H4297" s="179"/>
      <c r="I4297" s="179"/>
      <c r="J4297" s="179"/>
    </row>
    <row r="4298" spans="1:10" x14ac:dyDescent="0.25">
      <c r="A4298" s="195"/>
      <c r="B4298" s="195"/>
      <c r="C4298" s="195"/>
      <c r="D4298" s="195"/>
      <c r="E4298" s="195"/>
      <c r="F4298" s="195"/>
      <c r="G4298" s="195"/>
      <c r="H4298" s="195"/>
      <c r="I4298" s="195"/>
      <c r="J4298" s="195"/>
    </row>
    <row r="4299" spans="1:10" x14ac:dyDescent="0.25">
      <c r="A4299" s="156"/>
      <c r="B4299" s="156"/>
      <c r="C4299" s="156"/>
      <c r="D4299" s="194"/>
      <c r="E4299" s="191"/>
      <c r="F4299" s="2" t="s">
        <v>2818</v>
      </c>
      <c r="G4299" s="156"/>
      <c r="H4299" s="157">
        <v>2227973.14</v>
      </c>
      <c r="I4299" s="156"/>
      <c r="J4299" s="156"/>
    </row>
    <row r="4300" spans="1:10" x14ac:dyDescent="0.25">
      <c r="A4300" s="156"/>
      <c r="B4300" s="156"/>
      <c r="C4300" s="156"/>
      <c r="D4300" s="194"/>
      <c r="E4300" s="191"/>
      <c r="F4300" s="2" t="s">
        <v>2819</v>
      </c>
      <c r="G4300" s="156"/>
      <c r="H4300" s="157">
        <v>456464.9</v>
      </c>
      <c r="I4300" s="156"/>
      <c r="J4300" s="156"/>
    </row>
    <row r="4301" spans="1:10" x14ac:dyDescent="0.25">
      <c r="A4301" s="156"/>
      <c r="B4301" s="156"/>
      <c r="C4301" s="156"/>
      <c r="D4301" s="194"/>
      <c r="E4301" s="191"/>
      <c r="F4301" s="2" t="s">
        <v>2820</v>
      </c>
      <c r="G4301" s="156"/>
      <c r="H4301" s="157">
        <v>2684438.04</v>
      </c>
      <c r="I4301" s="156"/>
      <c r="J4301" s="156"/>
    </row>
    <row r="4302" spans="1:10" x14ac:dyDescent="0.25">
      <c r="A4302" s="190"/>
      <c r="B4302" s="190"/>
      <c r="C4302" s="190"/>
      <c r="D4302" s="190"/>
      <c r="E4302" s="190"/>
      <c r="F4302" s="190"/>
      <c r="G4302" s="190"/>
      <c r="H4302" s="190"/>
      <c r="I4302" s="190"/>
      <c r="J4302" s="190"/>
    </row>
    <row r="4303" spans="1:10" x14ac:dyDescent="0.25">
      <c r="A4303" s="158" t="s">
        <v>2821</v>
      </c>
      <c r="B4303" s="159"/>
      <c r="C4303" s="159"/>
      <c r="D4303" s="159"/>
      <c r="E4303" s="159"/>
      <c r="F4303" s="159"/>
      <c r="G4303" s="159"/>
      <c r="H4303" s="159"/>
      <c r="I4303" s="159"/>
      <c r="J4303" s="159"/>
    </row>
  </sheetData>
  <mergeCells count="3115">
    <mergeCell ref="H22:I22"/>
    <mergeCell ref="E25:F25"/>
    <mergeCell ref="A9:D10"/>
    <mergeCell ref="A7:D7"/>
    <mergeCell ref="H10:I10"/>
    <mergeCell ref="A11:J11"/>
    <mergeCell ref="E67:F67"/>
    <mergeCell ref="E68:F68"/>
    <mergeCell ref="E26:F26"/>
    <mergeCell ref="E27:F27"/>
    <mergeCell ref="E28:F28"/>
    <mergeCell ref="E29:F29"/>
    <mergeCell ref="E30:F30"/>
    <mergeCell ref="E31:F31"/>
    <mergeCell ref="H33:I33"/>
    <mergeCell ref="E36:F36"/>
    <mergeCell ref="E37:F37"/>
    <mergeCell ref="E38:F38"/>
    <mergeCell ref="H40:I40"/>
    <mergeCell ref="E43:F43"/>
    <mergeCell ref="E44:F44"/>
    <mergeCell ref="E45:F45"/>
    <mergeCell ref="E46:F46"/>
    <mergeCell ref="E47:F47"/>
    <mergeCell ref="E48:F48"/>
    <mergeCell ref="E107:F107"/>
    <mergeCell ref="E108:F108"/>
    <mergeCell ref="E69:F69"/>
    <mergeCell ref="E70:F70"/>
    <mergeCell ref="E71:F71"/>
    <mergeCell ref="H73:I73"/>
    <mergeCell ref="E76:F76"/>
    <mergeCell ref="E77:F77"/>
    <mergeCell ref="E78:F78"/>
    <mergeCell ref="E79:F79"/>
    <mergeCell ref="E80:F80"/>
    <mergeCell ref="E81:F81"/>
    <mergeCell ref="H83:I83"/>
    <mergeCell ref="E86:F86"/>
    <mergeCell ref="E87:F87"/>
    <mergeCell ref="E88:F88"/>
    <mergeCell ref="E89:F89"/>
    <mergeCell ref="E90:F90"/>
    <mergeCell ref="E91:F91"/>
    <mergeCell ref="E153:F153"/>
    <mergeCell ref="E154:F154"/>
    <mergeCell ref="E109:F109"/>
    <mergeCell ref="H111:I111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H124:I124"/>
    <mergeCell ref="E127:F127"/>
    <mergeCell ref="E128:F128"/>
    <mergeCell ref="E129:F129"/>
    <mergeCell ref="E130:F130"/>
    <mergeCell ref="H132:I132"/>
    <mergeCell ref="E196:F196"/>
    <mergeCell ref="E197:F197"/>
    <mergeCell ref="E155:F155"/>
    <mergeCell ref="E156:F156"/>
    <mergeCell ref="E157:F157"/>
    <mergeCell ref="E158:F158"/>
    <mergeCell ref="H160:I160"/>
    <mergeCell ref="F163:G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242:F242"/>
    <mergeCell ref="E243:F243"/>
    <mergeCell ref="E198:F198"/>
    <mergeCell ref="E199:F199"/>
    <mergeCell ref="E200:F200"/>
    <mergeCell ref="H202:I202"/>
    <mergeCell ref="E205:F205"/>
    <mergeCell ref="E206:F206"/>
    <mergeCell ref="E207:F207"/>
    <mergeCell ref="E208:F208"/>
    <mergeCell ref="E209:F209"/>
    <mergeCell ref="H211:I211"/>
    <mergeCell ref="E214:F214"/>
    <mergeCell ref="E215:F215"/>
    <mergeCell ref="E216:F216"/>
    <mergeCell ref="H218:I218"/>
    <mergeCell ref="E221:F221"/>
    <mergeCell ref="E222:F222"/>
    <mergeCell ref="E223:F223"/>
    <mergeCell ref="E288:F288"/>
    <mergeCell ref="H290:I290"/>
    <mergeCell ref="E244:F244"/>
    <mergeCell ref="H246:I246"/>
    <mergeCell ref="E249:F249"/>
    <mergeCell ref="E250:F250"/>
    <mergeCell ref="E251:F251"/>
    <mergeCell ref="E252:F252"/>
    <mergeCell ref="E253:F253"/>
    <mergeCell ref="E254:F254"/>
    <mergeCell ref="E255:F255"/>
    <mergeCell ref="H257:I257"/>
    <mergeCell ref="E260:F260"/>
    <mergeCell ref="E261:F261"/>
    <mergeCell ref="E262:F262"/>
    <mergeCell ref="E263:F263"/>
    <mergeCell ref="E264:F264"/>
    <mergeCell ref="E265:F265"/>
    <mergeCell ref="E266:F266"/>
    <mergeCell ref="E337:F337"/>
    <mergeCell ref="E338:F338"/>
    <mergeCell ref="E293:F293"/>
    <mergeCell ref="E294:F294"/>
    <mergeCell ref="E295:F295"/>
    <mergeCell ref="E296:F296"/>
    <mergeCell ref="E297:F297"/>
    <mergeCell ref="E298:F298"/>
    <mergeCell ref="E299:F299"/>
    <mergeCell ref="H301:I301"/>
    <mergeCell ref="E304:F304"/>
    <mergeCell ref="E305:F305"/>
    <mergeCell ref="E306:F306"/>
    <mergeCell ref="E307:F307"/>
    <mergeCell ref="E308:F308"/>
    <mergeCell ref="E309:F309"/>
    <mergeCell ref="E310:F310"/>
    <mergeCell ref="H312:I312"/>
    <mergeCell ref="E315:F315"/>
    <mergeCell ref="E383:F383"/>
    <mergeCell ref="E384:F384"/>
    <mergeCell ref="E339:F339"/>
    <mergeCell ref="E340:F340"/>
    <mergeCell ref="H342:I342"/>
    <mergeCell ref="E345:F345"/>
    <mergeCell ref="E346:F346"/>
    <mergeCell ref="E347:F347"/>
    <mergeCell ref="E348:F348"/>
    <mergeCell ref="E349:F349"/>
    <mergeCell ref="H351:I351"/>
    <mergeCell ref="E354:F354"/>
    <mergeCell ref="E355:F355"/>
    <mergeCell ref="E356:F356"/>
    <mergeCell ref="E357:F357"/>
    <mergeCell ref="E358:F358"/>
    <mergeCell ref="H360:I360"/>
    <mergeCell ref="F363:G363"/>
    <mergeCell ref="F364:G364"/>
    <mergeCell ref="E429:F429"/>
    <mergeCell ref="E430:F430"/>
    <mergeCell ref="E385:F385"/>
    <mergeCell ref="H387:I387"/>
    <mergeCell ref="E390:F390"/>
    <mergeCell ref="E391:F391"/>
    <mergeCell ref="E392:F392"/>
    <mergeCell ref="E393:F393"/>
    <mergeCell ref="E394:F394"/>
    <mergeCell ref="E395:F395"/>
    <mergeCell ref="E396:F396"/>
    <mergeCell ref="H398:I398"/>
    <mergeCell ref="E401:F401"/>
    <mergeCell ref="E402:F402"/>
    <mergeCell ref="E403:F403"/>
    <mergeCell ref="E404:F404"/>
    <mergeCell ref="E405:F405"/>
    <mergeCell ref="E406:F406"/>
    <mergeCell ref="E407:F407"/>
    <mergeCell ref="E475:F475"/>
    <mergeCell ref="H477:I477"/>
    <mergeCell ref="H432:I432"/>
    <mergeCell ref="E435:F435"/>
    <mergeCell ref="E436:F436"/>
    <mergeCell ref="E437:F437"/>
    <mergeCell ref="E438:F438"/>
    <mergeCell ref="E439:F439"/>
    <mergeCell ref="H441:I441"/>
    <mergeCell ref="F444:G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524:F524"/>
    <mergeCell ref="E525:F525"/>
    <mergeCell ref="E480:F480"/>
    <mergeCell ref="E481:F481"/>
    <mergeCell ref="E482:F482"/>
    <mergeCell ref="E483:F483"/>
    <mergeCell ref="E484:F484"/>
    <mergeCell ref="E485:F485"/>
    <mergeCell ref="E486:F486"/>
    <mergeCell ref="H488:I488"/>
    <mergeCell ref="E491:F491"/>
    <mergeCell ref="E492:F492"/>
    <mergeCell ref="E493:F493"/>
    <mergeCell ref="E494:F494"/>
    <mergeCell ref="E495:F495"/>
    <mergeCell ref="E496:F496"/>
    <mergeCell ref="E497:F497"/>
    <mergeCell ref="H499:I499"/>
    <mergeCell ref="E502:F502"/>
    <mergeCell ref="E570:F570"/>
    <mergeCell ref="E571:F571"/>
    <mergeCell ref="E526:F526"/>
    <mergeCell ref="E527:F527"/>
    <mergeCell ref="E528:F528"/>
    <mergeCell ref="E529:F529"/>
    <mergeCell ref="E530:F530"/>
    <mergeCell ref="H532:I532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H544:I544"/>
    <mergeCell ref="E547:F547"/>
    <mergeCell ref="E548:F548"/>
    <mergeCell ref="E616:F616"/>
    <mergeCell ref="E617:F617"/>
    <mergeCell ref="E572:F572"/>
    <mergeCell ref="E573:F573"/>
    <mergeCell ref="E574:F574"/>
    <mergeCell ref="E575:F575"/>
    <mergeCell ref="H577:I577"/>
    <mergeCell ref="E580:F580"/>
    <mergeCell ref="E581:F581"/>
    <mergeCell ref="E582:F582"/>
    <mergeCell ref="E583:F583"/>
    <mergeCell ref="E584:F584"/>
    <mergeCell ref="E585:F585"/>
    <mergeCell ref="E586:F586"/>
    <mergeCell ref="H588:I588"/>
    <mergeCell ref="E591:F591"/>
    <mergeCell ref="E592:F592"/>
    <mergeCell ref="E593:F593"/>
    <mergeCell ref="E594:F594"/>
    <mergeCell ref="E665:F665"/>
    <mergeCell ref="E666:F666"/>
    <mergeCell ref="E618:F618"/>
    <mergeCell ref="E619:F619"/>
    <mergeCell ref="H621:I621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H633:I633"/>
    <mergeCell ref="E636:F636"/>
    <mergeCell ref="E637:F637"/>
    <mergeCell ref="E638:F638"/>
    <mergeCell ref="E639:F639"/>
    <mergeCell ref="E640:F640"/>
    <mergeCell ref="E711:F711"/>
    <mergeCell ref="E712:F712"/>
    <mergeCell ref="E667:F667"/>
    <mergeCell ref="E668:F668"/>
    <mergeCell ref="H670:I670"/>
    <mergeCell ref="F673:G673"/>
    <mergeCell ref="F674:G674"/>
    <mergeCell ref="E675:F675"/>
    <mergeCell ref="E676:F676"/>
    <mergeCell ref="E677:F677"/>
    <mergeCell ref="E678:F678"/>
    <mergeCell ref="E679:F679"/>
    <mergeCell ref="E680:F680"/>
    <mergeCell ref="E681:F681"/>
    <mergeCell ref="E682:F682"/>
    <mergeCell ref="H684:I684"/>
    <mergeCell ref="E687:F687"/>
    <mergeCell ref="E688:F688"/>
    <mergeCell ref="E689:F689"/>
    <mergeCell ref="E754:F754"/>
    <mergeCell ref="E755:F755"/>
    <mergeCell ref="E713:F713"/>
    <mergeCell ref="E714:F714"/>
    <mergeCell ref="E715:F715"/>
    <mergeCell ref="E716:F716"/>
    <mergeCell ref="E717:F717"/>
    <mergeCell ref="E718:F718"/>
    <mergeCell ref="E719:F719"/>
    <mergeCell ref="H721:I721"/>
    <mergeCell ref="E724:F724"/>
    <mergeCell ref="E725:F725"/>
    <mergeCell ref="E726:F726"/>
    <mergeCell ref="E727:F727"/>
    <mergeCell ref="E728:F728"/>
    <mergeCell ref="E729:F729"/>
    <mergeCell ref="E730:F730"/>
    <mergeCell ref="E731:F731"/>
    <mergeCell ref="H733:I733"/>
    <mergeCell ref="H795:I795"/>
    <mergeCell ref="E798:F798"/>
    <mergeCell ref="E756:F756"/>
    <mergeCell ref="E757:F757"/>
    <mergeCell ref="E758:F758"/>
    <mergeCell ref="H760:I760"/>
    <mergeCell ref="E763:F763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2:F772"/>
    <mergeCell ref="E773:F773"/>
    <mergeCell ref="E774:F774"/>
    <mergeCell ref="E775:F775"/>
    <mergeCell ref="E840:F840"/>
    <mergeCell ref="E841:F841"/>
    <mergeCell ref="E799:F799"/>
    <mergeCell ref="E800:F800"/>
    <mergeCell ref="E801:F801"/>
    <mergeCell ref="E802:F802"/>
    <mergeCell ref="E803:F803"/>
    <mergeCell ref="E804:F804"/>
    <mergeCell ref="E805:F805"/>
    <mergeCell ref="E806:F806"/>
    <mergeCell ref="E807:F807"/>
    <mergeCell ref="E808:F808"/>
    <mergeCell ref="E809:F809"/>
    <mergeCell ref="E810:F810"/>
    <mergeCell ref="E811:F811"/>
    <mergeCell ref="H813:I813"/>
    <mergeCell ref="F816:G816"/>
    <mergeCell ref="E817:F817"/>
    <mergeCell ref="E818:F818"/>
    <mergeCell ref="E883:F883"/>
    <mergeCell ref="E884:F884"/>
    <mergeCell ref="E842:F842"/>
    <mergeCell ref="E843:F843"/>
    <mergeCell ref="E844:F844"/>
    <mergeCell ref="E845:F845"/>
    <mergeCell ref="E846:F846"/>
    <mergeCell ref="H848:I848"/>
    <mergeCell ref="F851:G851"/>
    <mergeCell ref="F852:G852"/>
    <mergeCell ref="E853:F853"/>
    <mergeCell ref="E854:F854"/>
    <mergeCell ref="E855:F855"/>
    <mergeCell ref="E856:F856"/>
    <mergeCell ref="E857:F857"/>
    <mergeCell ref="E858:F858"/>
    <mergeCell ref="E859:F859"/>
    <mergeCell ref="E860:F860"/>
    <mergeCell ref="E861:F861"/>
    <mergeCell ref="E926:F926"/>
    <mergeCell ref="E927:F927"/>
    <mergeCell ref="E885:F885"/>
    <mergeCell ref="E886:F886"/>
    <mergeCell ref="E887:F887"/>
    <mergeCell ref="E888:F888"/>
    <mergeCell ref="E889:F889"/>
    <mergeCell ref="E890:F890"/>
    <mergeCell ref="H892:I892"/>
    <mergeCell ref="F895:G895"/>
    <mergeCell ref="E896:F896"/>
    <mergeCell ref="E897:F897"/>
    <mergeCell ref="E898:F898"/>
    <mergeCell ref="E899:F899"/>
    <mergeCell ref="E900:F900"/>
    <mergeCell ref="E901:F901"/>
    <mergeCell ref="E902:F902"/>
    <mergeCell ref="E903:F903"/>
    <mergeCell ref="E904:F904"/>
    <mergeCell ref="E972:F972"/>
    <mergeCell ref="E973:F973"/>
    <mergeCell ref="H929:I929"/>
    <mergeCell ref="E932:F932"/>
    <mergeCell ref="E933:F933"/>
    <mergeCell ref="E934:F934"/>
    <mergeCell ref="E935:F935"/>
    <mergeCell ref="E936:F936"/>
    <mergeCell ref="E937:F937"/>
    <mergeCell ref="E938:F938"/>
    <mergeCell ref="E939:F939"/>
    <mergeCell ref="E940:F940"/>
    <mergeCell ref="E941:F941"/>
    <mergeCell ref="E942:F942"/>
    <mergeCell ref="H944:I944"/>
    <mergeCell ref="E947:F947"/>
    <mergeCell ref="E948:F948"/>
    <mergeCell ref="E949:F949"/>
    <mergeCell ref="E950:F950"/>
    <mergeCell ref="H1016:I1016"/>
    <mergeCell ref="E1019:F1019"/>
    <mergeCell ref="E974:F974"/>
    <mergeCell ref="E975:F975"/>
    <mergeCell ref="H977:I977"/>
    <mergeCell ref="F980:G980"/>
    <mergeCell ref="F981:G981"/>
    <mergeCell ref="F982:G982"/>
    <mergeCell ref="E983:F983"/>
    <mergeCell ref="E984:F984"/>
    <mergeCell ref="E985:F985"/>
    <mergeCell ref="E986:F986"/>
    <mergeCell ref="E987:F987"/>
    <mergeCell ref="E988:F988"/>
    <mergeCell ref="H990:I990"/>
    <mergeCell ref="E993:F993"/>
    <mergeCell ref="E994:F994"/>
    <mergeCell ref="E995:F995"/>
    <mergeCell ref="E996:F996"/>
    <mergeCell ref="E1061:F1061"/>
    <mergeCell ref="E1062:F1062"/>
    <mergeCell ref="E1020:F1020"/>
    <mergeCell ref="E1021:F1021"/>
    <mergeCell ref="E1022:F1022"/>
    <mergeCell ref="H1024:I1024"/>
    <mergeCell ref="E1027:F1027"/>
    <mergeCell ref="E1028:F1028"/>
    <mergeCell ref="E1029:F1029"/>
    <mergeCell ref="E1030:F1030"/>
    <mergeCell ref="E1031:F1031"/>
    <mergeCell ref="E1032:F1032"/>
    <mergeCell ref="E1033:F1033"/>
    <mergeCell ref="E1034:F1034"/>
    <mergeCell ref="E1035:F1035"/>
    <mergeCell ref="E1036:F1036"/>
    <mergeCell ref="E1037:F1037"/>
    <mergeCell ref="E1038:F1038"/>
    <mergeCell ref="E1039:F1039"/>
    <mergeCell ref="F1110:G1110"/>
    <mergeCell ref="E1111:F1111"/>
    <mergeCell ref="E1063:F1063"/>
    <mergeCell ref="E1064:F1064"/>
    <mergeCell ref="H1066:I1066"/>
    <mergeCell ref="E1069:F1069"/>
    <mergeCell ref="E1070:F1070"/>
    <mergeCell ref="E1071:F1071"/>
    <mergeCell ref="E1072:F1072"/>
    <mergeCell ref="E1073:F1073"/>
    <mergeCell ref="H1075:I1075"/>
    <mergeCell ref="E1078:F1078"/>
    <mergeCell ref="E1079:F1079"/>
    <mergeCell ref="E1080:F1080"/>
    <mergeCell ref="E1081:F1081"/>
    <mergeCell ref="E1082:F1082"/>
    <mergeCell ref="E1083:F1083"/>
    <mergeCell ref="E1084:F1084"/>
    <mergeCell ref="H1086:I1086"/>
    <mergeCell ref="E1153:F1153"/>
    <mergeCell ref="H1155:I1155"/>
    <mergeCell ref="E1112:F1112"/>
    <mergeCell ref="E1113:F1113"/>
    <mergeCell ref="E1114:F1114"/>
    <mergeCell ref="E1115:F1115"/>
    <mergeCell ref="E1116:F1116"/>
    <mergeCell ref="E1117:F1117"/>
    <mergeCell ref="H1119:I1119"/>
    <mergeCell ref="E1122:F1122"/>
    <mergeCell ref="E1123:F1123"/>
    <mergeCell ref="E1124:F1124"/>
    <mergeCell ref="E1125:F1125"/>
    <mergeCell ref="E1126:F1126"/>
    <mergeCell ref="E1127:F1127"/>
    <mergeCell ref="E1128:F1128"/>
    <mergeCell ref="H1130:I1130"/>
    <mergeCell ref="E1133:F1133"/>
    <mergeCell ref="E1134:F1134"/>
    <mergeCell ref="E1205:F1205"/>
    <mergeCell ref="E1206:F1206"/>
    <mergeCell ref="F1158:G1158"/>
    <mergeCell ref="E1159:F1159"/>
    <mergeCell ref="E1160:F1160"/>
    <mergeCell ref="E1161:F1161"/>
    <mergeCell ref="E1162:F1162"/>
    <mergeCell ref="E1163:F1163"/>
    <mergeCell ref="H1165:I1165"/>
    <mergeCell ref="E1168:F1168"/>
    <mergeCell ref="E1169:F1169"/>
    <mergeCell ref="E1170:F1170"/>
    <mergeCell ref="E1171:F1171"/>
    <mergeCell ref="H1173:I1173"/>
    <mergeCell ref="E1176:F1176"/>
    <mergeCell ref="E1177:F1177"/>
    <mergeCell ref="E1178:F1178"/>
    <mergeCell ref="E1179:F1179"/>
    <mergeCell ref="E1180:F1180"/>
    <mergeCell ref="E1251:F1251"/>
    <mergeCell ref="E1252:F1252"/>
    <mergeCell ref="E1207:F1207"/>
    <mergeCell ref="H1209:I1209"/>
    <mergeCell ref="E1212:F1212"/>
    <mergeCell ref="E1213:F1213"/>
    <mergeCell ref="E1214:F1214"/>
    <mergeCell ref="E1215:F1215"/>
    <mergeCell ref="E1216:F1216"/>
    <mergeCell ref="E1217:F1217"/>
    <mergeCell ref="E1218:F1218"/>
    <mergeCell ref="E1219:F1219"/>
    <mergeCell ref="E1220:F1220"/>
    <mergeCell ref="E1221:F1221"/>
    <mergeCell ref="E1222:F1222"/>
    <mergeCell ref="E1223:F1223"/>
    <mergeCell ref="H1225:I1225"/>
    <mergeCell ref="F1228:G1228"/>
    <mergeCell ref="F1229:G1229"/>
    <mergeCell ref="E1297:F1297"/>
    <mergeCell ref="E1298:F1298"/>
    <mergeCell ref="H1254:I1254"/>
    <mergeCell ref="F1257:G1257"/>
    <mergeCell ref="E1258:F1258"/>
    <mergeCell ref="E1259:F1259"/>
    <mergeCell ref="E1260:F1260"/>
    <mergeCell ref="E1261:F1261"/>
    <mergeCell ref="E1262:F1262"/>
    <mergeCell ref="E1263:F1263"/>
    <mergeCell ref="E1264:F1264"/>
    <mergeCell ref="H1266:I1266"/>
    <mergeCell ref="F1269:G1269"/>
    <mergeCell ref="F1270:G1270"/>
    <mergeCell ref="E1271:F1271"/>
    <mergeCell ref="E1272:F1272"/>
    <mergeCell ref="E1273:F1273"/>
    <mergeCell ref="E1274:F1274"/>
    <mergeCell ref="E1275:F1275"/>
    <mergeCell ref="E1343:F1343"/>
    <mergeCell ref="E1344:F1344"/>
    <mergeCell ref="E1299:F1299"/>
    <mergeCell ref="H1301:I1301"/>
    <mergeCell ref="E1304:F1304"/>
    <mergeCell ref="E1305:F1305"/>
    <mergeCell ref="E1306:F1306"/>
    <mergeCell ref="E1307:F1307"/>
    <mergeCell ref="H1309:I1309"/>
    <mergeCell ref="F1312:G1312"/>
    <mergeCell ref="E1313:F1313"/>
    <mergeCell ref="E1314:F1314"/>
    <mergeCell ref="E1315:F1315"/>
    <mergeCell ref="E1316:F1316"/>
    <mergeCell ref="H1318:I1318"/>
    <mergeCell ref="F1321:G1321"/>
    <mergeCell ref="F1322:G1322"/>
    <mergeCell ref="E1323:F1323"/>
    <mergeCell ref="E1324:F1324"/>
    <mergeCell ref="E1389:F1389"/>
    <mergeCell ref="E1390:F1390"/>
    <mergeCell ref="E1345:F1345"/>
    <mergeCell ref="E1346:F1346"/>
    <mergeCell ref="E1347:F1347"/>
    <mergeCell ref="E1348:F1348"/>
    <mergeCell ref="E1349:F1349"/>
    <mergeCell ref="E1350:F1350"/>
    <mergeCell ref="E1351:F1351"/>
    <mergeCell ref="H1353:I1353"/>
    <mergeCell ref="F1356:G1356"/>
    <mergeCell ref="F1357:G1357"/>
    <mergeCell ref="E1358:F1358"/>
    <mergeCell ref="E1359:F1359"/>
    <mergeCell ref="E1360:F1360"/>
    <mergeCell ref="E1361:F1361"/>
    <mergeCell ref="E1362:F1362"/>
    <mergeCell ref="H1364:I1364"/>
    <mergeCell ref="E1367:F1367"/>
    <mergeCell ref="E1438:F1438"/>
    <mergeCell ref="E1439:F1439"/>
    <mergeCell ref="E1391:F1391"/>
    <mergeCell ref="H1393:I1393"/>
    <mergeCell ref="E1396:F1396"/>
    <mergeCell ref="E1397:F1397"/>
    <mergeCell ref="E1398:F1398"/>
    <mergeCell ref="E1399:F1399"/>
    <mergeCell ref="E1400:F1400"/>
    <mergeCell ref="H1402:I1402"/>
    <mergeCell ref="F1405:G1405"/>
    <mergeCell ref="E1406:F1406"/>
    <mergeCell ref="E1407:F1407"/>
    <mergeCell ref="E1408:F1408"/>
    <mergeCell ref="E1409:F1409"/>
    <mergeCell ref="E1410:F1410"/>
    <mergeCell ref="E1411:F1411"/>
    <mergeCell ref="H1413:I1413"/>
    <mergeCell ref="E1416:F1416"/>
    <mergeCell ref="E1484:F1484"/>
    <mergeCell ref="E1485:F1485"/>
    <mergeCell ref="E1440:F1440"/>
    <mergeCell ref="H1442:I1442"/>
    <mergeCell ref="F1445:G1445"/>
    <mergeCell ref="E1446:F1446"/>
    <mergeCell ref="E1447:F1447"/>
    <mergeCell ref="E1448:F1448"/>
    <mergeCell ref="E1449:F1449"/>
    <mergeCell ref="E1450:F1450"/>
    <mergeCell ref="E1451:F1451"/>
    <mergeCell ref="H1453:I1453"/>
    <mergeCell ref="F1456:G1456"/>
    <mergeCell ref="F1457:G1457"/>
    <mergeCell ref="E1458:F1458"/>
    <mergeCell ref="E1459:F1459"/>
    <mergeCell ref="E1460:F1460"/>
    <mergeCell ref="E1461:F1461"/>
    <mergeCell ref="E1462:F1462"/>
    <mergeCell ref="E1530:F1530"/>
    <mergeCell ref="E1531:F1531"/>
    <mergeCell ref="E1486:F1486"/>
    <mergeCell ref="E1487:F1487"/>
    <mergeCell ref="H1489:I1489"/>
    <mergeCell ref="E1492:F1492"/>
    <mergeCell ref="E1493:F1493"/>
    <mergeCell ref="E1494:F1494"/>
    <mergeCell ref="E1495:F1495"/>
    <mergeCell ref="E1496:F1496"/>
    <mergeCell ref="E1497:F1497"/>
    <mergeCell ref="E1498:F1498"/>
    <mergeCell ref="H1500:I1500"/>
    <mergeCell ref="E1503:F1503"/>
    <mergeCell ref="E1504:F1504"/>
    <mergeCell ref="E1505:F1505"/>
    <mergeCell ref="E1506:F1506"/>
    <mergeCell ref="E1507:F1507"/>
    <mergeCell ref="E1508:F1508"/>
    <mergeCell ref="H1574:I1574"/>
    <mergeCell ref="E1577:F1577"/>
    <mergeCell ref="E1532:F1532"/>
    <mergeCell ref="E1533:F1533"/>
    <mergeCell ref="H1535:I1535"/>
    <mergeCell ref="E1538:F1538"/>
    <mergeCell ref="E1539:F1539"/>
    <mergeCell ref="E1540:F1540"/>
    <mergeCell ref="E1541:F1541"/>
    <mergeCell ref="E1542:F1542"/>
    <mergeCell ref="E1543:F1543"/>
    <mergeCell ref="H1545:I1545"/>
    <mergeCell ref="F1548:G1548"/>
    <mergeCell ref="E1549:F1549"/>
    <mergeCell ref="E1550:F1550"/>
    <mergeCell ref="E1551:F1551"/>
    <mergeCell ref="E1552:F1552"/>
    <mergeCell ref="E1553:F1553"/>
    <mergeCell ref="E1554:F1554"/>
    <mergeCell ref="E1622:F1622"/>
    <mergeCell ref="H1624:I1624"/>
    <mergeCell ref="E1578:F1578"/>
    <mergeCell ref="E1579:F1579"/>
    <mergeCell ref="E1580:F1580"/>
    <mergeCell ref="E1581:F1581"/>
    <mergeCell ref="E1582:F1582"/>
    <mergeCell ref="H1584:I1584"/>
    <mergeCell ref="E1587:F1587"/>
    <mergeCell ref="E1588:F1588"/>
    <mergeCell ref="E1589:F1589"/>
    <mergeCell ref="E1590:F1590"/>
    <mergeCell ref="E1591:F1591"/>
    <mergeCell ref="E1592:F1592"/>
    <mergeCell ref="H1594:I1594"/>
    <mergeCell ref="E1597:F1597"/>
    <mergeCell ref="E1598:F1598"/>
    <mergeCell ref="E1599:F1599"/>
    <mergeCell ref="E1600:F1600"/>
    <mergeCell ref="E1674:F1674"/>
    <mergeCell ref="E1675:F1675"/>
    <mergeCell ref="E1627:F1627"/>
    <mergeCell ref="E1628:F1628"/>
    <mergeCell ref="E1629:F1629"/>
    <mergeCell ref="E1630:F1630"/>
    <mergeCell ref="E1631:F1631"/>
    <mergeCell ref="H1633:I1633"/>
    <mergeCell ref="E1636:F1636"/>
    <mergeCell ref="E1637:F1637"/>
    <mergeCell ref="E1638:F1638"/>
    <mergeCell ref="E1639:F1639"/>
    <mergeCell ref="H1641:I1641"/>
    <mergeCell ref="E1644:F1644"/>
    <mergeCell ref="E1645:F1645"/>
    <mergeCell ref="E1646:F1646"/>
    <mergeCell ref="E1647:F1647"/>
    <mergeCell ref="H1649:I1649"/>
    <mergeCell ref="E1652:F1652"/>
    <mergeCell ref="H1721:I1721"/>
    <mergeCell ref="E1724:F1724"/>
    <mergeCell ref="E1676:F1676"/>
    <mergeCell ref="H1678:I1678"/>
    <mergeCell ref="E1681:F1681"/>
    <mergeCell ref="E1682:F1682"/>
    <mergeCell ref="E1683:F1683"/>
    <mergeCell ref="E1684:F1684"/>
    <mergeCell ref="E1685:F1685"/>
    <mergeCell ref="E1686:F1686"/>
    <mergeCell ref="E1687:F1687"/>
    <mergeCell ref="E1688:F1688"/>
    <mergeCell ref="H1690:I1690"/>
    <mergeCell ref="E1693:F1693"/>
    <mergeCell ref="E1694:F1694"/>
    <mergeCell ref="E1695:F1695"/>
    <mergeCell ref="E1696:F1696"/>
    <mergeCell ref="E1697:F1697"/>
    <mergeCell ref="H1699:I1699"/>
    <mergeCell ref="E1766:F1766"/>
    <mergeCell ref="H1768:I1768"/>
    <mergeCell ref="E1725:F1725"/>
    <mergeCell ref="E1726:F1726"/>
    <mergeCell ref="E1727:F1727"/>
    <mergeCell ref="E1728:F1728"/>
    <mergeCell ref="E1729:F1729"/>
    <mergeCell ref="E1730:F1730"/>
    <mergeCell ref="E1731:F1731"/>
    <mergeCell ref="H1733:I1733"/>
    <mergeCell ref="E1736:F1736"/>
    <mergeCell ref="E1737:F1737"/>
    <mergeCell ref="E1738:F1738"/>
    <mergeCell ref="E1739:F1739"/>
    <mergeCell ref="E1740:F1740"/>
    <mergeCell ref="E1741:F1741"/>
    <mergeCell ref="E1742:F1742"/>
    <mergeCell ref="E1743:F1743"/>
    <mergeCell ref="E1744:F1744"/>
    <mergeCell ref="E1815:F1815"/>
    <mergeCell ref="E1816:F1816"/>
    <mergeCell ref="E1771:F1771"/>
    <mergeCell ref="E1772:F1772"/>
    <mergeCell ref="E1773:F1773"/>
    <mergeCell ref="E1774:F1774"/>
    <mergeCell ref="E1775:F1775"/>
    <mergeCell ref="E1776:F1776"/>
    <mergeCell ref="E1777:F1777"/>
    <mergeCell ref="E1778:F1778"/>
    <mergeCell ref="H1780:I1780"/>
    <mergeCell ref="E1783:F1783"/>
    <mergeCell ref="E1784:F1784"/>
    <mergeCell ref="E1785:F1785"/>
    <mergeCell ref="E1786:F1786"/>
    <mergeCell ref="E1787:F1787"/>
    <mergeCell ref="H1789:I1789"/>
    <mergeCell ref="E1792:F1792"/>
    <mergeCell ref="E1793:F1793"/>
    <mergeCell ref="E1864:F1864"/>
    <mergeCell ref="E1865:F1865"/>
    <mergeCell ref="E1817:F1817"/>
    <mergeCell ref="H1819:I1819"/>
    <mergeCell ref="E1822:F1822"/>
    <mergeCell ref="E1823:F1823"/>
    <mergeCell ref="E1824:F1824"/>
    <mergeCell ref="E1825:F1825"/>
    <mergeCell ref="E1826:F1826"/>
    <mergeCell ref="E1827:F1827"/>
    <mergeCell ref="H1829:I1829"/>
    <mergeCell ref="E1832:F1832"/>
    <mergeCell ref="E1833:F1833"/>
    <mergeCell ref="E1834:F1834"/>
    <mergeCell ref="E1835:F1835"/>
    <mergeCell ref="E1836:F1836"/>
    <mergeCell ref="H1838:I1838"/>
    <mergeCell ref="E1841:F1841"/>
    <mergeCell ref="E1842:F1842"/>
    <mergeCell ref="E1910:F1910"/>
    <mergeCell ref="E1911:F1911"/>
    <mergeCell ref="E1866:F1866"/>
    <mergeCell ref="E1867:F1867"/>
    <mergeCell ref="E1868:F1868"/>
    <mergeCell ref="E1869:F1869"/>
    <mergeCell ref="H1871:I1871"/>
    <mergeCell ref="E1874:F1874"/>
    <mergeCell ref="E1875:F1875"/>
    <mergeCell ref="E1876:F1876"/>
    <mergeCell ref="E1877:F1877"/>
    <mergeCell ref="E1878:F1878"/>
    <mergeCell ref="E1879:F1879"/>
    <mergeCell ref="E1880:F1880"/>
    <mergeCell ref="E1881:F1881"/>
    <mergeCell ref="H1883:I1883"/>
    <mergeCell ref="E1886:F1886"/>
    <mergeCell ref="E1887:F1887"/>
    <mergeCell ref="E1888:F1888"/>
    <mergeCell ref="E1953:F1953"/>
    <mergeCell ref="H1955:I1955"/>
    <mergeCell ref="E1912:F1912"/>
    <mergeCell ref="E1913:F1913"/>
    <mergeCell ref="E1914:F1914"/>
    <mergeCell ref="E1915:F1915"/>
    <mergeCell ref="E1916:F1916"/>
    <mergeCell ref="E1917:F1917"/>
    <mergeCell ref="H1919:I1919"/>
    <mergeCell ref="E1922:F1922"/>
    <mergeCell ref="E1923:F1923"/>
    <mergeCell ref="E1924:F1924"/>
    <mergeCell ref="E1925:F1925"/>
    <mergeCell ref="E1926:F1926"/>
    <mergeCell ref="E1927:F1927"/>
    <mergeCell ref="E1928:F1928"/>
    <mergeCell ref="E1929:F1929"/>
    <mergeCell ref="H1931:I1931"/>
    <mergeCell ref="E1934:F1934"/>
    <mergeCell ref="E1999:F1999"/>
    <mergeCell ref="H2001:I2001"/>
    <mergeCell ref="E1958:F1958"/>
    <mergeCell ref="E1959:F1959"/>
    <mergeCell ref="E1960:F1960"/>
    <mergeCell ref="E1961:F1961"/>
    <mergeCell ref="E1962:F1962"/>
    <mergeCell ref="E1963:F1963"/>
    <mergeCell ref="H1965:I1965"/>
    <mergeCell ref="E1968:F1968"/>
    <mergeCell ref="E1969:F1969"/>
    <mergeCell ref="E1970:F1970"/>
    <mergeCell ref="E1971:F1971"/>
    <mergeCell ref="E1972:F1972"/>
    <mergeCell ref="E1973:F1973"/>
    <mergeCell ref="E1974:F1974"/>
    <mergeCell ref="E1975:F1975"/>
    <mergeCell ref="H1977:I1977"/>
    <mergeCell ref="E1980:F1980"/>
    <mergeCell ref="E2045:F2045"/>
    <mergeCell ref="H2047:I2047"/>
    <mergeCell ref="E2004:F2004"/>
    <mergeCell ref="E2005:F2005"/>
    <mergeCell ref="E2006:F2006"/>
    <mergeCell ref="E2007:F2007"/>
    <mergeCell ref="E2008:F2008"/>
    <mergeCell ref="E2009:F2009"/>
    <mergeCell ref="E2010:F2010"/>
    <mergeCell ref="E2011:F2011"/>
    <mergeCell ref="H2013:I2013"/>
    <mergeCell ref="E2016:F2016"/>
    <mergeCell ref="E2017:F2017"/>
    <mergeCell ref="E2018:F2018"/>
    <mergeCell ref="E2019:F2019"/>
    <mergeCell ref="E2020:F2020"/>
    <mergeCell ref="E2021:F2021"/>
    <mergeCell ref="E2022:F2022"/>
    <mergeCell ref="E2023:F2023"/>
    <mergeCell ref="E2085:F2085"/>
    <mergeCell ref="H2087:I2087"/>
    <mergeCell ref="E2050:F2050"/>
    <mergeCell ref="E2051:F2051"/>
    <mergeCell ref="E2052:F2052"/>
    <mergeCell ref="E2053:F2053"/>
    <mergeCell ref="E2054:F2054"/>
    <mergeCell ref="E2055:F2055"/>
    <mergeCell ref="E2056:F2056"/>
    <mergeCell ref="E2057:F2057"/>
    <mergeCell ref="E2058:F2058"/>
    <mergeCell ref="E2059:F2059"/>
    <mergeCell ref="E2060:F2060"/>
    <mergeCell ref="E2061:F2061"/>
    <mergeCell ref="E2062:F2062"/>
    <mergeCell ref="E2063:F2063"/>
    <mergeCell ref="E2064:F2064"/>
    <mergeCell ref="E2065:F2065"/>
    <mergeCell ref="E2066:F2066"/>
    <mergeCell ref="E2131:F2131"/>
    <mergeCell ref="H2133:I2133"/>
    <mergeCell ref="E2090:F2090"/>
    <mergeCell ref="E2091:F2091"/>
    <mergeCell ref="E2092:F2092"/>
    <mergeCell ref="E2093:F2093"/>
    <mergeCell ref="E2094:F2094"/>
    <mergeCell ref="E2095:F2095"/>
    <mergeCell ref="H2097:I2097"/>
    <mergeCell ref="E2100:F2100"/>
    <mergeCell ref="E2101:F2101"/>
    <mergeCell ref="E2102:F2102"/>
    <mergeCell ref="E2103:F2103"/>
    <mergeCell ref="E2104:F2104"/>
    <mergeCell ref="E2105:F2105"/>
    <mergeCell ref="E2106:F2106"/>
    <mergeCell ref="E2107:F2107"/>
    <mergeCell ref="H2109:I2109"/>
    <mergeCell ref="E2112:F2112"/>
    <mergeCell ref="E2180:F2180"/>
    <mergeCell ref="E2181:F2181"/>
    <mergeCell ref="E2136:F2136"/>
    <mergeCell ref="E2137:F2137"/>
    <mergeCell ref="E2138:F2138"/>
    <mergeCell ref="E2139:F2139"/>
    <mergeCell ref="E2140:F2140"/>
    <mergeCell ref="E2141:F2141"/>
    <mergeCell ref="H2143:I2143"/>
    <mergeCell ref="E2146:F2146"/>
    <mergeCell ref="E2147:F2147"/>
    <mergeCell ref="E2148:F2148"/>
    <mergeCell ref="E2149:F2149"/>
    <mergeCell ref="E2150:F2150"/>
    <mergeCell ref="E2151:F2151"/>
    <mergeCell ref="H2153:I2153"/>
    <mergeCell ref="E2156:F2156"/>
    <mergeCell ref="E2157:F2157"/>
    <mergeCell ref="E2158:F2158"/>
    <mergeCell ref="E2223:F2223"/>
    <mergeCell ref="E2224:F2224"/>
    <mergeCell ref="H2183:I2183"/>
    <mergeCell ref="F2186:G2186"/>
    <mergeCell ref="E2187:F2187"/>
    <mergeCell ref="E2188:F2188"/>
    <mergeCell ref="E2189:F2189"/>
    <mergeCell ref="E2190:F2190"/>
    <mergeCell ref="E2191:F2191"/>
    <mergeCell ref="E2192:F2192"/>
    <mergeCell ref="E2193:F2193"/>
    <mergeCell ref="E2194:F2194"/>
    <mergeCell ref="E2195:F2195"/>
    <mergeCell ref="E2196:F2196"/>
    <mergeCell ref="E2197:F2197"/>
    <mergeCell ref="E2198:F2198"/>
    <mergeCell ref="E2199:F2199"/>
    <mergeCell ref="E2200:F2200"/>
    <mergeCell ref="E2201:F2201"/>
    <mergeCell ref="E2272:F2272"/>
    <mergeCell ref="E2273:F2273"/>
    <mergeCell ref="E2225:F2225"/>
    <mergeCell ref="E2226:F2226"/>
    <mergeCell ref="E2227:F2227"/>
    <mergeCell ref="H2229:I2229"/>
    <mergeCell ref="E2232:F2232"/>
    <mergeCell ref="E2233:F2233"/>
    <mergeCell ref="E2234:F2234"/>
    <mergeCell ref="E2235:F2235"/>
    <mergeCell ref="E2236:F2236"/>
    <mergeCell ref="H2238:I2238"/>
    <mergeCell ref="E2241:F2241"/>
    <mergeCell ref="E2242:F2242"/>
    <mergeCell ref="E2243:F2243"/>
    <mergeCell ref="E2244:F2244"/>
    <mergeCell ref="E2245:F2245"/>
    <mergeCell ref="H2247:I2247"/>
    <mergeCell ref="E2250:F2250"/>
    <mergeCell ref="E2318:F2318"/>
    <mergeCell ref="E2319:F2319"/>
    <mergeCell ref="E2274:F2274"/>
    <mergeCell ref="E2275:F2275"/>
    <mergeCell ref="E2276:F2276"/>
    <mergeCell ref="H2278:I2278"/>
    <mergeCell ref="E2281:F2281"/>
    <mergeCell ref="E2282:F2282"/>
    <mergeCell ref="E2283:F2283"/>
    <mergeCell ref="E2284:F2284"/>
    <mergeCell ref="E2285:F2285"/>
    <mergeCell ref="E2286:F2286"/>
    <mergeCell ref="E2287:F2287"/>
    <mergeCell ref="E2288:F2288"/>
    <mergeCell ref="H2290:I2290"/>
    <mergeCell ref="E2293:F2293"/>
    <mergeCell ref="E2294:F2294"/>
    <mergeCell ref="E2295:F2295"/>
    <mergeCell ref="E2296:F2296"/>
    <mergeCell ref="E2364:F2364"/>
    <mergeCell ref="E2365:F2365"/>
    <mergeCell ref="E2320:F2320"/>
    <mergeCell ref="E2321:F2321"/>
    <mergeCell ref="E2322:F2322"/>
    <mergeCell ref="H2324:I2324"/>
    <mergeCell ref="E2327:F2327"/>
    <mergeCell ref="E2328:F2328"/>
    <mergeCell ref="E2329:F2329"/>
    <mergeCell ref="E2330:F2330"/>
    <mergeCell ref="E2331:F2331"/>
    <mergeCell ref="E2332:F2332"/>
    <mergeCell ref="E2333:F2333"/>
    <mergeCell ref="H2335:I2335"/>
    <mergeCell ref="E2338:F2338"/>
    <mergeCell ref="E2339:F2339"/>
    <mergeCell ref="E2340:F2340"/>
    <mergeCell ref="E2341:F2341"/>
    <mergeCell ref="E2342:F2342"/>
    <mergeCell ref="E2410:F2410"/>
    <mergeCell ref="E2411:F2411"/>
    <mergeCell ref="E2366:F2366"/>
    <mergeCell ref="E2367:F2367"/>
    <mergeCell ref="E2368:F2368"/>
    <mergeCell ref="E2369:F2369"/>
    <mergeCell ref="H2371:I2371"/>
    <mergeCell ref="E2374:F2374"/>
    <mergeCell ref="E2375:F2375"/>
    <mergeCell ref="E2376:F2376"/>
    <mergeCell ref="E2377:F2377"/>
    <mergeCell ref="E2378:F2378"/>
    <mergeCell ref="E2379:F2379"/>
    <mergeCell ref="E2380:F2380"/>
    <mergeCell ref="E2381:F2381"/>
    <mergeCell ref="H2383:I2383"/>
    <mergeCell ref="E2386:F2386"/>
    <mergeCell ref="E2387:F2387"/>
    <mergeCell ref="E2388:F2388"/>
    <mergeCell ref="E2456:F2456"/>
    <mergeCell ref="E2457:F2457"/>
    <mergeCell ref="E2412:F2412"/>
    <mergeCell ref="E2413:F2413"/>
    <mergeCell ref="E2414:F2414"/>
    <mergeCell ref="E2415:F2415"/>
    <mergeCell ref="H2417:I2417"/>
    <mergeCell ref="E2420:F2420"/>
    <mergeCell ref="E2421:F2421"/>
    <mergeCell ref="E2422:F2422"/>
    <mergeCell ref="E2423:F2423"/>
    <mergeCell ref="E2424:F2424"/>
    <mergeCell ref="E2425:F2425"/>
    <mergeCell ref="E2426:F2426"/>
    <mergeCell ref="E2427:F2427"/>
    <mergeCell ref="H2429:I2429"/>
    <mergeCell ref="E2432:F2432"/>
    <mergeCell ref="E2433:F2433"/>
    <mergeCell ref="E2434:F2434"/>
    <mergeCell ref="E2499:F2499"/>
    <mergeCell ref="E2500:F2500"/>
    <mergeCell ref="E2458:F2458"/>
    <mergeCell ref="E2459:F2459"/>
    <mergeCell ref="E2460:F2460"/>
    <mergeCell ref="E2461:F2461"/>
    <mergeCell ref="E2462:F2462"/>
    <mergeCell ref="E2463:F2463"/>
    <mergeCell ref="H2465:I2465"/>
    <mergeCell ref="E2468:F2468"/>
    <mergeCell ref="E2469:F2469"/>
    <mergeCell ref="E2470:F2470"/>
    <mergeCell ref="E2471:F2471"/>
    <mergeCell ref="E2472:F2472"/>
    <mergeCell ref="E2473:F2473"/>
    <mergeCell ref="E2474:F2474"/>
    <mergeCell ref="E2475:F2475"/>
    <mergeCell ref="H2477:I2477"/>
    <mergeCell ref="E2480:F2480"/>
    <mergeCell ref="E2545:F2545"/>
    <mergeCell ref="E2546:F2546"/>
    <mergeCell ref="E2501:F2501"/>
    <mergeCell ref="H2503:I2503"/>
    <mergeCell ref="E2506:F2506"/>
    <mergeCell ref="E2507:F2507"/>
    <mergeCell ref="E2508:F2508"/>
    <mergeCell ref="E2509:F2509"/>
    <mergeCell ref="E2510:F2510"/>
    <mergeCell ref="E2511:F2511"/>
    <mergeCell ref="E2512:F2512"/>
    <mergeCell ref="H2514:I2514"/>
    <mergeCell ref="E2517:F2517"/>
    <mergeCell ref="E2518:F2518"/>
    <mergeCell ref="E2519:F2519"/>
    <mergeCell ref="E2520:F2520"/>
    <mergeCell ref="E2521:F2521"/>
    <mergeCell ref="E2522:F2522"/>
    <mergeCell ref="E2523:F2523"/>
    <mergeCell ref="E2594:F2594"/>
    <mergeCell ref="E2595:F2595"/>
    <mergeCell ref="E2547:F2547"/>
    <mergeCell ref="E2548:F2548"/>
    <mergeCell ref="H2550:I2550"/>
    <mergeCell ref="E2553:F2553"/>
    <mergeCell ref="E2554:F2554"/>
    <mergeCell ref="E2555:F2555"/>
    <mergeCell ref="E2556:F2556"/>
    <mergeCell ref="E2557:F2557"/>
    <mergeCell ref="E2558:F2558"/>
    <mergeCell ref="E2559:F2559"/>
    <mergeCell ref="E2560:F2560"/>
    <mergeCell ref="H2562:I2562"/>
    <mergeCell ref="E2565:F2565"/>
    <mergeCell ref="E2566:F2566"/>
    <mergeCell ref="E2567:F2567"/>
    <mergeCell ref="E2568:F2568"/>
    <mergeCell ref="E2569:F2569"/>
    <mergeCell ref="E2634:F2634"/>
    <mergeCell ref="E2635:F2635"/>
    <mergeCell ref="E2596:F2596"/>
    <mergeCell ref="E2597:F2597"/>
    <mergeCell ref="E2598:F2598"/>
    <mergeCell ref="E2599:F2599"/>
    <mergeCell ref="E2600:F2600"/>
    <mergeCell ref="E2601:F2601"/>
    <mergeCell ref="E2602:F2602"/>
    <mergeCell ref="E2603:F2603"/>
    <mergeCell ref="E2604:F2604"/>
    <mergeCell ref="E2605:F2605"/>
    <mergeCell ref="E2606:F2606"/>
    <mergeCell ref="E2607:F2607"/>
    <mergeCell ref="E2608:F2608"/>
    <mergeCell ref="E2609:F2609"/>
    <mergeCell ref="E2610:F2610"/>
    <mergeCell ref="E2611:F2611"/>
    <mergeCell ref="E2612:F2612"/>
    <mergeCell ref="E2683:F2683"/>
    <mergeCell ref="E2684:F2684"/>
    <mergeCell ref="E2636:F2636"/>
    <mergeCell ref="E2637:F2637"/>
    <mergeCell ref="H2639:I2639"/>
    <mergeCell ref="E2642:F2642"/>
    <mergeCell ref="E2643:F2643"/>
    <mergeCell ref="E2644:F2644"/>
    <mergeCell ref="E2645:F2645"/>
    <mergeCell ref="E2646:F2646"/>
    <mergeCell ref="E2647:F2647"/>
    <mergeCell ref="E2648:F2648"/>
    <mergeCell ref="H2650:I2650"/>
    <mergeCell ref="E2653:F2653"/>
    <mergeCell ref="E2654:F2654"/>
    <mergeCell ref="E2655:F2655"/>
    <mergeCell ref="E2656:F2656"/>
    <mergeCell ref="E2657:F2657"/>
    <mergeCell ref="E2658:F2658"/>
    <mergeCell ref="E2729:F2729"/>
    <mergeCell ref="E2730:F2730"/>
    <mergeCell ref="E2685:F2685"/>
    <mergeCell ref="E2686:F2686"/>
    <mergeCell ref="E2687:F2687"/>
    <mergeCell ref="E2688:F2688"/>
    <mergeCell ref="E2689:F2689"/>
    <mergeCell ref="H2691:I2691"/>
    <mergeCell ref="E2694:F2694"/>
    <mergeCell ref="E2695:F2695"/>
    <mergeCell ref="E2696:F2696"/>
    <mergeCell ref="E2697:F2697"/>
    <mergeCell ref="E2698:F2698"/>
    <mergeCell ref="E2699:F2699"/>
    <mergeCell ref="H2701:I2701"/>
    <mergeCell ref="E2704:F2704"/>
    <mergeCell ref="E2705:F2705"/>
    <mergeCell ref="E2706:F2706"/>
    <mergeCell ref="E2707:F2707"/>
    <mergeCell ref="E2775:F2775"/>
    <mergeCell ref="E2776:F2776"/>
    <mergeCell ref="E2731:F2731"/>
    <mergeCell ref="E2732:F2732"/>
    <mergeCell ref="E2733:F2733"/>
    <mergeCell ref="H2735:I2735"/>
    <mergeCell ref="E2738:F2738"/>
    <mergeCell ref="E2739:F2739"/>
    <mergeCell ref="E2740:F2740"/>
    <mergeCell ref="E2741:F2741"/>
    <mergeCell ref="E2742:F2742"/>
    <mergeCell ref="E2743:F2743"/>
    <mergeCell ref="E2744:F2744"/>
    <mergeCell ref="E2745:F2745"/>
    <mergeCell ref="H2747:I2747"/>
    <mergeCell ref="E2750:F2750"/>
    <mergeCell ref="E2751:F2751"/>
    <mergeCell ref="E2752:F2752"/>
    <mergeCell ref="E2753:F2753"/>
    <mergeCell ref="E2824:F2824"/>
    <mergeCell ref="E2825:F2825"/>
    <mergeCell ref="E2777:F2777"/>
    <mergeCell ref="E2778:F2778"/>
    <mergeCell ref="E2779:F2779"/>
    <mergeCell ref="E2780:F2780"/>
    <mergeCell ref="H2782:I2782"/>
    <mergeCell ref="E2785:F2785"/>
    <mergeCell ref="E2786:F2786"/>
    <mergeCell ref="E2787:F2787"/>
    <mergeCell ref="E2788:F2788"/>
    <mergeCell ref="E2789:F2789"/>
    <mergeCell ref="E2790:F2790"/>
    <mergeCell ref="E2791:F2791"/>
    <mergeCell ref="H2793:I2793"/>
    <mergeCell ref="F2796:G2796"/>
    <mergeCell ref="E2797:F2797"/>
    <mergeCell ref="E2798:F2798"/>
    <mergeCell ref="E2799:F2799"/>
    <mergeCell ref="E2876:F2876"/>
    <mergeCell ref="E2877:F2877"/>
    <mergeCell ref="E2826:F2826"/>
    <mergeCell ref="E2827:F2827"/>
    <mergeCell ref="H2829:I2829"/>
    <mergeCell ref="E2832:F2832"/>
    <mergeCell ref="E2833:F2833"/>
    <mergeCell ref="E2834:F2834"/>
    <mergeCell ref="H2836:I2836"/>
    <mergeCell ref="E2839:F2839"/>
    <mergeCell ref="E2840:F2840"/>
    <mergeCell ref="E2841:F2841"/>
    <mergeCell ref="E2842:F2842"/>
    <mergeCell ref="E2843:F2843"/>
    <mergeCell ref="H2845:I2845"/>
    <mergeCell ref="E2848:F2848"/>
    <mergeCell ref="E2849:F2849"/>
    <mergeCell ref="E2850:F2850"/>
    <mergeCell ref="E2851:F2851"/>
    <mergeCell ref="E2925:F2925"/>
    <mergeCell ref="E2926:F2926"/>
    <mergeCell ref="H2879:I2879"/>
    <mergeCell ref="E2882:F2882"/>
    <mergeCell ref="E2883:F2883"/>
    <mergeCell ref="E2884:F2884"/>
    <mergeCell ref="E2885:F2885"/>
    <mergeCell ref="E2886:F2886"/>
    <mergeCell ref="E2887:F2887"/>
    <mergeCell ref="H2889:I2889"/>
    <mergeCell ref="E2892:F2892"/>
    <mergeCell ref="E2893:F2893"/>
    <mergeCell ref="E2894:F2894"/>
    <mergeCell ref="E2895:F2895"/>
    <mergeCell ref="H2897:I2897"/>
    <mergeCell ref="F2900:G2900"/>
    <mergeCell ref="F2901:G2901"/>
    <mergeCell ref="E2902:F2902"/>
    <mergeCell ref="E2903:F2903"/>
    <mergeCell ref="E2974:F2974"/>
    <mergeCell ref="H2976:I2976"/>
    <mergeCell ref="E2927:F2927"/>
    <mergeCell ref="H2929:I2929"/>
    <mergeCell ref="E2932:F2932"/>
    <mergeCell ref="E2933:F2933"/>
    <mergeCell ref="E2934:F2934"/>
    <mergeCell ref="E2935:F2935"/>
    <mergeCell ref="E2936:F2936"/>
    <mergeCell ref="H2938:I2938"/>
    <mergeCell ref="E2941:F2941"/>
    <mergeCell ref="E2942:F2942"/>
    <mergeCell ref="E2943:F2943"/>
    <mergeCell ref="E2944:F2944"/>
    <mergeCell ref="E2945:F2945"/>
    <mergeCell ref="E2946:F2946"/>
    <mergeCell ref="H2948:I2948"/>
    <mergeCell ref="E2951:F2951"/>
    <mergeCell ref="E2952:F2952"/>
    <mergeCell ref="E3026:F3026"/>
    <mergeCell ref="E3027:F3027"/>
    <mergeCell ref="E2979:F2979"/>
    <mergeCell ref="E2980:F2980"/>
    <mergeCell ref="E2981:F2981"/>
    <mergeCell ref="E2982:F2982"/>
    <mergeCell ref="E2983:F2983"/>
    <mergeCell ref="H2985:I2985"/>
    <mergeCell ref="E2988:F2988"/>
    <mergeCell ref="E2989:F2989"/>
    <mergeCell ref="E2990:F2990"/>
    <mergeCell ref="E2991:F2991"/>
    <mergeCell ref="E2992:F2992"/>
    <mergeCell ref="H2994:I2994"/>
    <mergeCell ref="E2997:F2997"/>
    <mergeCell ref="E2998:F2998"/>
    <mergeCell ref="E2999:F2999"/>
    <mergeCell ref="E3000:F3000"/>
    <mergeCell ref="E3001:F3001"/>
    <mergeCell ref="E3075:F3075"/>
    <mergeCell ref="E3076:F3076"/>
    <mergeCell ref="E3028:F3028"/>
    <mergeCell ref="E3029:F3029"/>
    <mergeCell ref="E3030:F3030"/>
    <mergeCell ref="H3032:I3032"/>
    <mergeCell ref="E3035:F3035"/>
    <mergeCell ref="E3036:F3036"/>
    <mergeCell ref="E3037:F3037"/>
    <mergeCell ref="E3038:F3038"/>
    <mergeCell ref="E3039:F3039"/>
    <mergeCell ref="E3040:F3040"/>
    <mergeCell ref="H3042:I3042"/>
    <mergeCell ref="E3045:F3045"/>
    <mergeCell ref="E3046:F3046"/>
    <mergeCell ref="E3047:F3047"/>
    <mergeCell ref="E3048:F3048"/>
    <mergeCell ref="E3049:F3049"/>
    <mergeCell ref="E3050:F3050"/>
    <mergeCell ref="H3122:I3122"/>
    <mergeCell ref="E3125:F3125"/>
    <mergeCell ref="E3077:F3077"/>
    <mergeCell ref="E3078:F3078"/>
    <mergeCell ref="E3079:F3079"/>
    <mergeCell ref="E3080:F3080"/>
    <mergeCell ref="H3082:I3082"/>
    <mergeCell ref="E3085:F3085"/>
    <mergeCell ref="E3086:F3086"/>
    <mergeCell ref="E3087:F3087"/>
    <mergeCell ref="E3088:F3088"/>
    <mergeCell ref="E3089:F3089"/>
    <mergeCell ref="E3090:F3090"/>
    <mergeCell ref="H3092:I3092"/>
    <mergeCell ref="E3095:F3095"/>
    <mergeCell ref="E3096:F3096"/>
    <mergeCell ref="E3097:F3097"/>
    <mergeCell ref="E3098:F3098"/>
    <mergeCell ref="E3099:F3099"/>
    <mergeCell ref="E3173:F3173"/>
    <mergeCell ref="E3174:F3174"/>
    <mergeCell ref="E3126:F3126"/>
    <mergeCell ref="E3127:F3127"/>
    <mergeCell ref="E3128:F3128"/>
    <mergeCell ref="E3129:F3129"/>
    <mergeCell ref="E3130:F3130"/>
    <mergeCell ref="E3131:F3131"/>
    <mergeCell ref="E3132:F3132"/>
    <mergeCell ref="E3133:F3133"/>
    <mergeCell ref="H3135:I3135"/>
    <mergeCell ref="E3138:F3138"/>
    <mergeCell ref="E3139:F3139"/>
    <mergeCell ref="E3140:F3140"/>
    <mergeCell ref="E3141:F3141"/>
    <mergeCell ref="E3142:F3142"/>
    <mergeCell ref="H3144:I3144"/>
    <mergeCell ref="E3147:F3147"/>
    <mergeCell ref="E3148:F3148"/>
    <mergeCell ref="E3225:F3225"/>
    <mergeCell ref="H3227:I3227"/>
    <mergeCell ref="H3176:I3176"/>
    <mergeCell ref="E3179:F3179"/>
    <mergeCell ref="E3180:F3180"/>
    <mergeCell ref="E3181:F3181"/>
    <mergeCell ref="E3182:F3182"/>
    <mergeCell ref="H3184:I3184"/>
    <mergeCell ref="E3187:F3187"/>
    <mergeCell ref="E3188:F3188"/>
    <mergeCell ref="E3189:F3189"/>
    <mergeCell ref="E3190:F3190"/>
    <mergeCell ref="H3192:I3192"/>
    <mergeCell ref="E3195:F3195"/>
    <mergeCell ref="E3196:F3196"/>
    <mergeCell ref="E3197:F3197"/>
    <mergeCell ref="E3198:F3198"/>
    <mergeCell ref="E3199:F3199"/>
    <mergeCell ref="H3201:I3201"/>
    <mergeCell ref="H3275:I3275"/>
    <mergeCell ref="E3278:F3278"/>
    <mergeCell ref="E3230:F3230"/>
    <mergeCell ref="E3231:F3231"/>
    <mergeCell ref="E3232:F3232"/>
    <mergeCell ref="E3233:F3233"/>
    <mergeCell ref="E3234:F3234"/>
    <mergeCell ref="H3236:I3236"/>
    <mergeCell ref="E3239:F3239"/>
    <mergeCell ref="E3240:F3240"/>
    <mergeCell ref="E3241:F3241"/>
    <mergeCell ref="E3242:F3242"/>
    <mergeCell ref="E3243:F3243"/>
    <mergeCell ref="E3244:F3244"/>
    <mergeCell ref="H3246:I3246"/>
    <mergeCell ref="E3249:F3249"/>
    <mergeCell ref="E3250:F3250"/>
    <mergeCell ref="E3251:F3251"/>
    <mergeCell ref="E3252:F3252"/>
    <mergeCell ref="E3323:F3323"/>
    <mergeCell ref="E3324:F3324"/>
    <mergeCell ref="E3279:F3279"/>
    <mergeCell ref="E3280:F3280"/>
    <mergeCell ref="E3281:F3281"/>
    <mergeCell ref="E3282:F3282"/>
    <mergeCell ref="H3284:I3284"/>
    <mergeCell ref="E3287:F3287"/>
    <mergeCell ref="E3288:F3288"/>
    <mergeCell ref="E3289:F3289"/>
    <mergeCell ref="E3290:F3290"/>
    <mergeCell ref="E3291:F3291"/>
    <mergeCell ref="H3293:I3293"/>
    <mergeCell ref="E3296:F3296"/>
    <mergeCell ref="E3297:F3297"/>
    <mergeCell ref="E3298:F3298"/>
    <mergeCell ref="E3299:F3299"/>
    <mergeCell ref="E3300:F3300"/>
    <mergeCell ref="H3302:I3302"/>
    <mergeCell ref="E3372:F3372"/>
    <mergeCell ref="E3373:F3373"/>
    <mergeCell ref="H3326:I3326"/>
    <mergeCell ref="E3329:F3329"/>
    <mergeCell ref="E3330:F3330"/>
    <mergeCell ref="E3331:F3331"/>
    <mergeCell ref="E3332:F3332"/>
    <mergeCell ref="E3333:F3333"/>
    <mergeCell ref="E3334:F3334"/>
    <mergeCell ref="H3336:I3336"/>
    <mergeCell ref="E3339:F3339"/>
    <mergeCell ref="E3340:F3340"/>
    <mergeCell ref="E3341:F3341"/>
    <mergeCell ref="E3342:F3342"/>
    <mergeCell ref="E3343:F3343"/>
    <mergeCell ref="E3344:F3344"/>
    <mergeCell ref="H3346:I3346"/>
    <mergeCell ref="E3349:F3349"/>
    <mergeCell ref="E3350:F3350"/>
    <mergeCell ref="E3421:F3421"/>
    <mergeCell ref="E3422:F3422"/>
    <mergeCell ref="E3374:F3374"/>
    <mergeCell ref="H3376:I3376"/>
    <mergeCell ref="E3379:F3379"/>
    <mergeCell ref="E3380:F3380"/>
    <mergeCell ref="E3381:F3381"/>
    <mergeCell ref="E3382:F3382"/>
    <mergeCell ref="E3383:F3383"/>
    <mergeCell ref="E3384:F3384"/>
    <mergeCell ref="H3386:I3386"/>
    <mergeCell ref="E3389:F3389"/>
    <mergeCell ref="E3390:F3390"/>
    <mergeCell ref="E3391:F3391"/>
    <mergeCell ref="E3392:F3392"/>
    <mergeCell ref="E3393:F3393"/>
    <mergeCell ref="E3394:F3394"/>
    <mergeCell ref="H3396:I3396"/>
    <mergeCell ref="E3399:F3399"/>
    <mergeCell ref="E3470:F3470"/>
    <mergeCell ref="H3472:I3472"/>
    <mergeCell ref="E3423:F3423"/>
    <mergeCell ref="E3424:F3424"/>
    <mergeCell ref="H3426:I3426"/>
    <mergeCell ref="E3429:F3429"/>
    <mergeCell ref="E3430:F3430"/>
    <mergeCell ref="E3431:F3431"/>
    <mergeCell ref="E3432:F3432"/>
    <mergeCell ref="E3433:F3433"/>
    <mergeCell ref="H3435:I3435"/>
    <mergeCell ref="E3438:F3438"/>
    <mergeCell ref="E3439:F3439"/>
    <mergeCell ref="E3440:F3440"/>
    <mergeCell ref="E3441:F3441"/>
    <mergeCell ref="E3442:F3442"/>
    <mergeCell ref="E3443:F3443"/>
    <mergeCell ref="H3445:I3445"/>
    <mergeCell ref="E3448:F3448"/>
    <mergeCell ref="E3522:F3522"/>
    <mergeCell ref="E3523:F3523"/>
    <mergeCell ref="E3475:F3475"/>
    <mergeCell ref="E3476:F3476"/>
    <mergeCell ref="E3477:F3477"/>
    <mergeCell ref="E3478:F3478"/>
    <mergeCell ref="E3479:F3479"/>
    <mergeCell ref="H3481:I3481"/>
    <mergeCell ref="E3484:F3484"/>
    <mergeCell ref="E3485:F3485"/>
    <mergeCell ref="E3486:F3486"/>
    <mergeCell ref="E3487:F3487"/>
    <mergeCell ref="E3488:F3488"/>
    <mergeCell ref="H3490:I3490"/>
    <mergeCell ref="E3493:F3493"/>
    <mergeCell ref="E3494:F3494"/>
    <mergeCell ref="E3495:F3495"/>
    <mergeCell ref="E3496:F3496"/>
    <mergeCell ref="E3497:F3497"/>
    <mergeCell ref="H3572:I3572"/>
    <mergeCell ref="E3575:F3575"/>
    <mergeCell ref="E3524:F3524"/>
    <mergeCell ref="H3526:I3526"/>
    <mergeCell ref="E3529:F3529"/>
    <mergeCell ref="E3530:F3530"/>
    <mergeCell ref="E3531:F3531"/>
    <mergeCell ref="E3532:F3532"/>
    <mergeCell ref="E3533:F3533"/>
    <mergeCell ref="E3534:F3534"/>
    <mergeCell ref="H3536:I3536"/>
    <mergeCell ref="E3539:F3539"/>
    <mergeCell ref="E3540:F3540"/>
    <mergeCell ref="E3541:F3541"/>
    <mergeCell ref="E3542:F3542"/>
    <mergeCell ref="E3543:F3543"/>
    <mergeCell ref="H3545:I3545"/>
    <mergeCell ref="E3548:F3548"/>
    <mergeCell ref="E3549:F3549"/>
    <mergeCell ref="E3623:F3623"/>
    <mergeCell ref="E3624:F3624"/>
    <mergeCell ref="E3576:F3576"/>
    <mergeCell ref="E3577:F3577"/>
    <mergeCell ref="E3578:F3578"/>
    <mergeCell ref="E3579:F3579"/>
    <mergeCell ref="H3581:I3581"/>
    <mergeCell ref="E3584:F3584"/>
    <mergeCell ref="E3585:F3585"/>
    <mergeCell ref="E3586:F3586"/>
    <mergeCell ref="E3587:F3587"/>
    <mergeCell ref="E3588:F3588"/>
    <mergeCell ref="E3589:F3589"/>
    <mergeCell ref="H3591:I3591"/>
    <mergeCell ref="E3594:F3594"/>
    <mergeCell ref="E3595:F3595"/>
    <mergeCell ref="E3596:F3596"/>
    <mergeCell ref="E3597:F3597"/>
    <mergeCell ref="E3598:F3598"/>
    <mergeCell ref="E3672:F3672"/>
    <mergeCell ref="E3673:F3673"/>
    <mergeCell ref="E3625:F3625"/>
    <mergeCell ref="E3626:F3626"/>
    <mergeCell ref="H3628:I3628"/>
    <mergeCell ref="E3631:F3631"/>
    <mergeCell ref="E3632:F3632"/>
    <mergeCell ref="E3633:F3633"/>
    <mergeCell ref="E3634:F3634"/>
    <mergeCell ref="E3635:F3635"/>
    <mergeCell ref="H3637:I3637"/>
    <mergeCell ref="E3640:F3640"/>
    <mergeCell ref="E3641:F3641"/>
    <mergeCell ref="E3642:F3642"/>
    <mergeCell ref="E3643:F3643"/>
    <mergeCell ref="E3644:F3644"/>
    <mergeCell ref="H3646:I3646"/>
    <mergeCell ref="E3649:F3649"/>
    <mergeCell ref="E3650:F3650"/>
    <mergeCell ref="E3718:F3718"/>
    <mergeCell ref="E3719:F3719"/>
    <mergeCell ref="E3674:F3674"/>
    <mergeCell ref="H3676:I3676"/>
    <mergeCell ref="E3679:F3679"/>
    <mergeCell ref="E3680:F3680"/>
    <mergeCell ref="E3681:F3681"/>
    <mergeCell ref="E3682:F3682"/>
    <mergeCell ref="E3683:F3683"/>
    <mergeCell ref="E3684:F3684"/>
    <mergeCell ref="E3685:F3685"/>
    <mergeCell ref="E3686:F3686"/>
    <mergeCell ref="E3687:F3687"/>
    <mergeCell ref="E3688:F3688"/>
    <mergeCell ref="E3689:F3689"/>
    <mergeCell ref="E3690:F3690"/>
    <mergeCell ref="H3692:I3692"/>
    <mergeCell ref="E3695:F3695"/>
    <mergeCell ref="E3696:F3696"/>
    <mergeCell ref="E3767:F3767"/>
    <mergeCell ref="E3768:F3768"/>
    <mergeCell ref="E3720:F3720"/>
    <mergeCell ref="H3722:I3722"/>
    <mergeCell ref="E3725:F3725"/>
    <mergeCell ref="E3726:F3726"/>
    <mergeCell ref="E3727:F3727"/>
    <mergeCell ref="E3728:F3728"/>
    <mergeCell ref="E3729:F3729"/>
    <mergeCell ref="E3730:F3730"/>
    <mergeCell ref="H3732:I3732"/>
    <mergeCell ref="E3735:F3735"/>
    <mergeCell ref="E3736:F3736"/>
    <mergeCell ref="E3737:F3737"/>
    <mergeCell ref="E3738:F3738"/>
    <mergeCell ref="E3739:F3739"/>
    <mergeCell ref="E3740:F3740"/>
    <mergeCell ref="H3742:I3742"/>
    <mergeCell ref="E3745:F3745"/>
    <mergeCell ref="E3816:F3816"/>
    <mergeCell ref="E3817:F3817"/>
    <mergeCell ref="E3769:F3769"/>
    <mergeCell ref="E3770:F3770"/>
    <mergeCell ref="H3772:I3772"/>
    <mergeCell ref="E3775:F3775"/>
    <mergeCell ref="E3776:F3776"/>
    <mergeCell ref="E3777:F3777"/>
    <mergeCell ref="E3778:F3778"/>
    <mergeCell ref="E3779:F3779"/>
    <mergeCell ref="E3780:F3780"/>
    <mergeCell ref="H3782:I3782"/>
    <mergeCell ref="E3785:F3785"/>
    <mergeCell ref="E3786:F3786"/>
    <mergeCell ref="E3787:F3787"/>
    <mergeCell ref="E3788:F3788"/>
    <mergeCell ref="E3789:F3789"/>
    <mergeCell ref="H3791:I3791"/>
    <mergeCell ref="E3794:F3794"/>
    <mergeCell ref="E3859:F3859"/>
    <mergeCell ref="H3861:I3861"/>
    <mergeCell ref="E3818:F3818"/>
    <mergeCell ref="H3820:I3820"/>
    <mergeCell ref="E3823:F3823"/>
    <mergeCell ref="E3824:F3824"/>
    <mergeCell ref="E3825:F3825"/>
    <mergeCell ref="E3826:F3826"/>
    <mergeCell ref="E3827:F3827"/>
    <mergeCell ref="E3828:F3828"/>
    <mergeCell ref="E3829:F3829"/>
    <mergeCell ref="E3830:F3830"/>
    <mergeCell ref="E3831:F3831"/>
    <mergeCell ref="E3832:F3832"/>
    <mergeCell ref="E3833:F3833"/>
    <mergeCell ref="E3834:F3834"/>
    <mergeCell ref="E3835:F3835"/>
    <mergeCell ref="E3836:F3836"/>
    <mergeCell ref="E3837:F3837"/>
    <mergeCell ref="E3911:F3911"/>
    <mergeCell ref="E3912:F3912"/>
    <mergeCell ref="E3864:F3864"/>
    <mergeCell ref="E3865:F3865"/>
    <mergeCell ref="E3866:F3866"/>
    <mergeCell ref="E3867:F3867"/>
    <mergeCell ref="E3868:F3868"/>
    <mergeCell ref="H3870:I3870"/>
    <mergeCell ref="E3873:F3873"/>
    <mergeCell ref="E3874:F3874"/>
    <mergeCell ref="E3875:F3875"/>
    <mergeCell ref="E3876:F3876"/>
    <mergeCell ref="E3877:F3877"/>
    <mergeCell ref="H3879:I3879"/>
    <mergeCell ref="E3882:F3882"/>
    <mergeCell ref="E3883:F3883"/>
    <mergeCell ref="E3884:F3884"/>
    <mergeCell ref="E3885:F3885"/>
    <mergeCell ref="E3886:F3886"/>
    <mergeCell ref="E3960:F3960"/>
    <mergeCell ref="E3961:F3961"/>
    <mergeCell ref="E3913:F3913"/>
    <mergeCell ref="E3914:F3914"/>
    <mergeCell ref="E3915:F3915"/>
    <mergeCell ref="H3917:I3917"/>
    <mergeCell ref="E3920:F3920"/>
    <mergeCell ref="E3921:F3921"/>
    <mergeCell ref="E3922:F3922"/>
    <mergeCell ref="E3923:F3923"/>
    <mergeCell ref="E3924:F3924"/>
    <mergeCell ref="H3926:I3926"/>
    <mergeCell ref="F3929:G3929"/>
    <mergeCell ref="F3930:G3930"/>
    <mergeCell ref="E3931:F3931"/>
    <mergeCell ref="E3932:F3932"/>
    <mergeCell ref="E3933:F3933"/>
    <mergeCell ref="E3934:F3934"/>
    <mergeCell ref="E3935:F3935"/>
    <mergeCell ref="H4007:I4007"/>
    <mergeCell ref="E4010:F4010"/>
    <mergeCell ref="E3962:F3962"/>
    <mergeCell ref="H3964:I3964"/>
    <mergeCell ref="E3967:F3967"/>
    <mergeCell ref="E3968:F3968"/>
    <mergeCell ref="E3969:F3969"/>
    <mergeCell ref="E3970:F3970"/>
    <mergeCell ref="E3971:F3971"/>
    <mergeCell ref="H3973:I3973"/>
    <mergeCell ref="E3976:F3976"/>
    <mergeCell ref="E3977:F3977"/>
    <mergeCell ref="E3978:F3978"/>
    <mergeCell ref="E3979:F3979"/>
    <mergeCell ref="E3980:F3980"/>
    <mergeCell ref="E3981:F3981"/>
    <mergeCell ref="E3982:F3982"/>
    <mergeCell ref="H3984:I3984"/>
    <mergeCell ref="E3987:F3987"/>
    <mergeCell ref="E4055:F4055"/>
    <mergeCell ref="H4057:I4057"/>
    <mergeCell ref="E4011:F4011"/>
    <mergeCell ref="E4012:F4012"/>
    <mergeCell ref="E4013:F4013"/>
    <mergeCell ref="E4014:F4014"/>
    <mergeCell ref="H4016:I4016"/>
    <mergeCell ref="E4019:F4019"/>
    <mergeCell ref="E4020:F4020"/>
    <mergeCell ref="E4021:F4021"/>
    <mergeCell ref="E4022:F4022"/>
    <mergeCell ref="E4023:F4023"/>
    <mergeCell ref="H4025:I4025"/>
    <mergeCell ref="E4028:F4028"/>
    <mergeCell ref="E4029:F4029"/>
    <mergeCell ref="E4030:F4030"/>
    <mergeCell ref="E4031:F4031"/>
    <mergeCell ref="E4032:F4032"/>
    <mergeCell ref="H4034:I4034"/>
    <mergeCell ref="E4107:F4107"/>
    <mergeCell ref="E4108:F4108"/>
    <mergeCell ref="E4060:F4060"/>
    <mergeCell ref="E4061:F4061"/>
    <mergeCell ref="E4062:F4062"/>
    <mergeCell ref="E4063:F4063"/>
    <mergeCell ref="E4064:F4064"/>
    <mergeCell ref="H4066:I4066"/>
    <mergeCell ref="E4069:F4069"/>
    <mergeCell ref="E4070:F4070"/>
    <mergeCell ref="E4071:F4071"/>
    <mergeCell ref="E4072:F4072"/>
    <mergeCell ref="E4073:F4073"/>
    <mergeCell ref="H4075:I4075"/>
    <mergeCell ref="E4078:F4078"/>
    <mergeCell ref="E4079:F4079"/>
    <mergeCell ref="E4080:F4080"/>
    <mergeCell ref="E4081:F4081"/>
    <mergeCell ref="E4082:F4082"/>
    <mergeCell ref="E4156:F4156"/>
    <mergeCell ref="E4157:F4157"/>
    <mergeCell ref="E4109:F4109"/>
    <mergeCell ref="E4110:F4110"/>
    <mergeCell ref="E4111:F4111"/>
    <mergeCell ref="H4113:I4113"/>
    <mergeCell ref="E4116:F4116"/>
    <mergeCell ref="E4117:F4117"/>
    <mergeCell ref="E4118:F4118"/>
    <mergeCell ref="E4119:F4119"/>
    <mergeCell ref="E4120:F4120"/>
    <mergeCell ref="E4121:F4121"/>
    <mergeCell ref="H4123:I4123"/>
    <mergeCell ref="E4126:F4126"/>
    <mergeCell ref="E4127:F4127"/>
    <mergeCell ref="E4128:F4128"/>
    <mergeCell ref="E4129:F4129"/>
    <mergeCell ref="E4130:F4130"/>
    <mergeCell ref="H4132:I4132"/>
    <mergeCell ref="E4202:F4202"/>
    <mergeCell ref="E4203:F4203"/>
    <mergeCell ref="E4158:F4158"/>
    <mergeCell ref="H4160:I4160"/>
    <mergeCell ref="E4163:F4163"/>
    <mergeCell ref="E4164:F4164"/>
    <mergeCell ref="E4165:F4165"/>
    <mergeCell ref="E4166:F4166"/>
    <mergeCell ref="E4167:F4167"/>
    <mergeCell ref="E4168:F4168"/>
    <mergeCell ref="E4169:F4169"/>
    <mergeCell ref="E4170:F4170"/>
    <mergeCell ref="H4172:I4172"/>
    <mergeCell ref="E4175:F4175"/>
    <mergeCell ref="E4176:F4176"/>
    <mergeCell ref="E4177:F4177"/>
    <mergeCell ref="E4178:F4178"/>
    <mergeCell ref="E4179:F4179"/>
    <mergeCell ref="E4180:F4180"/>
    <mergeCell ref="E4251:F4251"/>
    <mergeCell ref="E4252:F4252"/>
    <mergeCell ref="H4205:I4205"/>
    <mergeCell ref="E4208:F4208"/>
    <mergeCell ref="E4209:F4209"/>
    <mergeCell ref="E4210:F4210"/>
    <mergeCell ref="E4211:F4211"/>
    <mergeCell ref="E4212:F4212"/>
    <mergeCell ref="H4214:I4214"/>
    <mergeCell ref="E4217:F4217"/>
    <mergeCell ref="E4218:F4218"/>
    <mergeCell ref="E4219:F4219"/>
    <mergeCell ref="E4220:F4220"/>
    <mergeCell ref="E4221:F4221"/>
    <mergeCell ref="H4223:I4223"/>
    <mergeCell ref="E4226:F4226"/>
    <mergeCell ref="E4227:F4227"/>
    <mergeCell ref="E4228:F4228"/>
    <mergeCell ref="E4229:F4229"/>
    <mergeCell ref="E4284:F4284"/>
    <mergeCell ref="H4286:I4286"/>
    <mergeCell ref="E4289:F4289"/>
    <mergeCell ref="E4290:F4290"/>
    <mergeCell ref="E4291:F4291"/>
    <mergeCell ref="E4292:F4292"/>
    <mergeCell ref="E4293:F4293"/>
    <mergeCell ref="H4295:I4295"/>
    <mergeCell ref="A4299:C4299"/>
    <mergeCell ref="F4299:G4299"/>
    <mergeCell ref="H4299:J4299"/>
    <mergeCell ref="A4300:C4300"/>
    <mergeCell ref="F4300:G4300"/>
    <mergeCell ref="H4300:J4300"/>
    <mergeCell ref="E4253:F4253"/>
    <mergeCell ref="E4254:F4254"/>
    <mergeCell ref="E4255:F4255"/>
    <mergeCell ref="H4257:I4257"/>
    <mergeCell ref="F4260:G4260"/>
    <mergeCell ref="E4261:F4261"/>
    <mergeCell ref="E4262:F4262"/>
    <mergeCell ref="E4263:F4263"/>
    <mergeCell ref="E4264:F4264"/>
    <mergeCell ref="E4265:F4265"/>
    <mergeCell ref="H4267:I4267"/>
    <mergeCell ref="F4270:G4270"/>
    <mergeCell ref="E4271:F4271"/>
    <mergeCell ref="E4272:F4272"/>
    <mergeCell ref="E4273:F4273"/>
    <mergeCell ref="E4274:F4274"/>
    <mergeCell ref="H4276:I4276"/>
    <mergeCell ref="A12:J12"/>
    <mergeCell ref="F13:G13"/>
    <mergeCell ref="F14:G14"/>
    <mergeCell ref="E15:F15"/>
    <mergeCell ref="E16:F16"/>
    <mergeCell ref="E17:F17"/>
    <mergeCell ref="E18:F18"/>
    <mergeCell ref="E19:F19"/>
    <mergeCell ref="E20:F20"/>
    <mergeCell ref="E49:F49"/>
    <mergeCell ref="E50:F50"/>
    <mergeCell ref="E51:F51"/>
    <mergeCell ref="E52:F52"/>
    <mergeCell ref="E53:F53"/>
    <mergeCell ref="E54:F54"/>
    <mergeCell ref="H56:I56"/>
    <mergeCell ref="E59:F59"/>
    <mergeCell ref="E60:F60"/>
    <mergeCell ref="E61:F61"/>
    <mergeCell ref="E62:F62"/>
    <mergeCell ref="E63:F63"/>
    <mergeCell ref="E64:F64"/>
    <mergeCell ref="E65:F65"/>
    <mergeCell ref="E66:F66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H147:I147"/>
    <mergeCell ref="F150:G150"/>
    <mergeCell ref="E151:F151"/>
    <mergeCell ref="E152:F152"/>
    <mergeCell ref="H176:I176"/>
    <mergeCell ref="F179:G179"/>
    <mergeCell ref="E180:F180"/>
    <mergeCell ref="E181:F181"/>
    <mergeCell ref="E182:F182"/>
    <mergeCell ref="E183:F183"/>
    <mergeCell ref="H185:I185"/>
    <mergeCell ref="F188:G188"/>
    <mergeCell ref="E189:F189"/>
    <mergeCell ref="E190:F190"/>
    <mergeCell ref="E191:F191"/>
    <mergeCell ref="E192:F192"/>
    <mergeCell ref="E193:F193"/>
    <mergeCell ref="E194:F194"/>
    <mergeCell ref="E195:F195"/>
    <mergeCell ref="E224:F224"/>
    <mergeCell ref="E225:F225"/>
    <mergeCell ref="E226:F226"/>
    <mergeCell ref="E227:F227"/>
    <mergeCell ref="E228:F228"/>
    <mergeCell ref="H230:I230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H268:I268"/>
    <mergeCell ref="E271:F271"/>
    <mergeCell ref="E272:F272"/>
    <mergeCell ref="E273:F273"/>
    <mergeCell ref="E274:F274"/>
    <mergeCell ref="E275:F275"/>
    <mergeCell ref="E276:F276"/>
    <mergeCell ref="E277:F277"/>
    <mergeCell ref="H279:I279"/>
    <mergeCell ref="E282:F282"/>
    <mergeCell ref="E283:F283"/>
    <mergeCell ref="E284:F284"/>
    <mergeCell ref="E285:F285"/>
    <mergeCell ref="E286:F286"/>
    <mergeCell ref="E287:F287"/>
    <mergeCell ref="E316:F316"/>
    <mergeCell ref="E317:F317"/>
    <mergeCell ref="E318:F318"/>
    <mergeCell ref="E319:F319"/>
    <mergeCell ref="E320:F320"/>
    <mergeCell ref="E321:F321"/>
    <mergeCell ref="H323:I323"/>
    <mergeCell ref="E326:F326"/>
    <mergeCell ref="E327:F327"/>
    <mergeCell ref="E328:F328"/>
    <mergeCell ref="E329:F329"/>
    <mergeCell ref="E330:F330"/>
    <mergeCell ref="H332:I332"/>
    <mergeCell ref="E335:F335"/>
    <mergeCell ref="E336:F336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H376:I376"/>
    <mergeCell ref="E379:F379"/>
    <mergeCell ref="E380:F380"/>
    <mergeCell ref="E381:F381"/>
    <mergeCell ref="E382:F382"/>
    <mergeCell ref="H409:I409"/>
    <mergeCell ref="E412:F412"/>
    <mergeCell ref="E413:F413"/>
    <mergeCell ref="E414:F414"/>
    <mergeCell ref="E415:F415"/>
    <mergeCell ref="E416:F416"/>
    <mergeCell ref="E417:F417"/>
    <mergeCell ref="E418:F418"/>
    <mergeCell ref="H420:I420"/>
    <mergeCell ref="E423:F423"/>
    <mergeCell ref="E424:F424"/>
    <mergeCell ref="E425:F425"/>
    <mergeCell ref="E426:F426"/>
    <mergeCell ref="E427:F427"/>
    <mergeCell ref="E428:F428"/>
    <mergeCell ref="H455:I455"/>
    <mergeCell ref="E458:F458"/>
    <mergeCell ref="E459:F459"/>
    <mergeCell ref="E460:F460"/>
    <mergeCell ref="E461:F461"/>
    <mergeCell ref="E462:F462"/>
    <mergeCell ref="E463:F463"/>
    <mergeCell ref="E464:F464"/>
    <mergeCell ref="H466:I466"/>
    <mergeCell ref="E469:F469"/>
    <mergeCell ref="E470:F470"/>
    <mergeCell ref="E471:F471"/>
    <mergeCell ref="E472:F472"/>
    <mergeCell ref="E473:F473"/>
    <mergeCell ref="E474:F474"/>
    <mergeCell ref="E503:F503"/>
    <mergeCell ref="E504:F504"/>
    <mergeCell ref="E505:F505"/>
    <mergeCell ref="E506:F506"/>
    <mergeCell ref="E507:F507"/>
    <mergeCell ref="E508:F508"/>
    <mergeCell ref="H510:I510"/>
    <mergeCell ref="E513:F513"/>
    <mergeCell ref="E514:F514"/>
    <mergeCell ref="E515:F515"/>
    <mergeCell ref="E516:F516"/>
    <mergeCell ref="E517:F517"/>
    <mergeCell ref="E518:F518"/>
    <mergeCell ref="E519:F519"/>
    <mergeCell ref="H521:I521"/>
    <mergeCell ref="E549:F549"/>
    <mergeCell ref="E550:F550"/>
    <mergeCell ref="E551:F551"/>
    <mergeCell ref="H553:I553"/>
    <mergeCell ref="F556:G556"/>
    <mergeCell ref="E557:F557"/>
    <mergeCell ref="E558:F558"/>
    <mergeCell ref="E559:F559"/>
    <mergeCell ref="E560:F560"/>
    <mergeCell ref="E561:F561"/>
    <mergeCell ref="E562:F562"/>
    <mergeCell ref="E563:F563"/>
    <mergeCell ref="E564:F564"/>
    <mergeCell ref="H566:I566"/>
    <mergeCell ref="E569:F569"/>
    <mergeCell ref="E595:F595"/>
    <mergeCell ref="E596:F596"/>
    <mergeCell ref="E597:F597"/>
    <mergeCell ref="H599:I599"/>
    <mergeCell ref="E602:F602"/>
    <mergeCell ref="E603:F603"/>
    <mergeCell ref="E604:F604"/>
    <mergeCell ref="E605:F605"/>
    <mergeCell ref="E606:F606"/>
    <mergeCell ref="E607:F607"/>
    <mergeCell ref="E608:F608"/>
    <mergeCell ref="H610:I610"/>
    <mergeCell ref="E613:F613"/>
    <mergeCell ref="E614:F614"/>
    <mergeCell ref="E615:F615"/>
    <mergeCell ref="H642:I642"/>
    <mergeCell ref="E645:F645"/>
    <mergeCell ref="E646:F646"/>
    <mergeCell ref="E647:F647"/>
    <mergeCell ref="E648:F648"/>
    <mergeCell ref="E649:F649"/>
    <mergeCell ref="H651:I651"/>
    <mergeCell ref="E654:F654"/>
    <mergeCell ref="E655:F655"/>
    <mergeCell ref="E656:F656"/>
    <mergeCell ref="E657:F657"/>
    <mergeCell ref="H659:I659"/>
    <mergeCell ref="E662:F662"/>
    <mergeCell ref="E663:F663"/>
    <mergeCell ref="E664:F664"/>
    <mergeCell ref="E690:F690"/>
    <mergeCell ref="E691:F691"/>
    <mergeCell ref="E692:F692"/>
    <mergeCell ref="E693:F693"/>
    <mergeCell ref="E694:F694"/>
    <mergeCell ref="H696:I696"/>
    <mergeCell ref="E699:F699"/>
    <mergeCell ref="E700:F700"/>
    <mergeCell ref="E701:F701"/>
    <mergeCell ref="E702:F702"/>
    <mergeCell ref="E703:F703"/>
    <mergeCell ref="E704:F704"/>
    <mergeCell ref="E705:F705"/>
    <mergeCell ref="H707:I707"/>
    <mergeCell ref="E710:F710"/>
    <mergeCell ref="E736:F736"/>
    <mergeCell ref="E737:F737"/>
    <mergeCell ref="E738:F738"/>
    <mergeCell ref="E739:F739"/>
    <mergeCell ref="E740:F740"/>
    <mergeCell ref="H742:I742"/>
    <mergeCell ref="F745:G745"/>
    <mergeCell ref="E746:F746"/>
    <mergeCell ref="E747:F747"/>
    <mergeCell ref="E748:F748"/>
    <mergeCell ref="E749:F749"/>
    <mergeCell ref="E750:F750"/>
    <mergeCell ref="E751:F751"/>
    <mergeCell ref="E752:F752"/>
    <mergeCell ref="E753:F753"/>
    <mergeCell ref="H777:I777"/>
    <mergeCell ref="E780:F780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819:F819"/>
    <mergeCell ref="E820:F820"/>
    <mergeCell ref="E821:F821"/>
    <mergeCell ref="E822:F822"/>
    <mergeCell ref="E823:F823"/>
    <mergeCell ref="E824:F824"/>
    <mergeCell ref="E825:F825"/>
    <mergeCell ref="H827:I827"/>
    <mergeCell ref="E830:F830"/>
    <mergeCell ref="E831:F831"/>
    <mergeCell ref="E832:F832"/>
    <mergeCell ref="H834:I834"/>
    <mergeCell ref="E837:F837"/>
    <mergeCell ref="E838:F838"/>
    <mergeCell ref="E839:F839"/>
    <mergeCell ref="E862:F862"/>
    <mergeCell ref="E863:F863"/>
    <mergeCell ref="E864:F864"/>
    <mergeCell ref="H866:I866"/>
    <mergeCell ref="E869:F869"/>
    <mergeCell ref="E870:F870"/>
    <mergeCell ref="E871:F871"/>
    <mergeCell ref="E872:F872"/>
    <mergeCell ref="E873:F873"/>
    <mergeCell ref="E874:F874"/>
    <mergeCell ref="E875:F875"/>
    <mergeCell ref="E876:F876"/>
    <mergeCell ref="E877:F877"/>
    <mergeCell ref="E878:F878"/>
    <mergeCell ref="H880:I880"/>
    <mergeCell ref="H906:I906"/>
    <mergeCell ref="E909:F909"/>
    <mergeCell ref="E910:F910"/>
    <mergeCell ref="E911:F911"/>
    <mergeCell ref="H913:I913"/>
    <mergeCell ref="F916:G916"/>
    <mergeCell ref="E917:F917"/>
    <mergeCell ref="E918:F918"/>
    <mergeCell ref="E919:F919"/>
    <mergeCell ref="E920:F920"/>
    <mergeCell ref="E921:F921"/>
    <mergeCell ref="E922:F922"/>
    <mergeCell ref="E923:F923"/>
    <mergeCell ref="E924:F924"/>
    <mergeCell ref="E925:F925"/>
    <mergeCell ref="E951:F951"/>
    <mergeCell ref="E952:F952"/>
    <mergeCell ref="E953:F953"/>
    <mergeCell ref="E954:F954"/>
    <mergeCell ref="E955:F955"/>
    <mergeCell ref="H957:I957"/>
    <mergeCell ref="F960:G960"/>
    <mergeCell ref="E961:F961"/>
    <mergeCell ref="E962:F962"/>
    <mergeCell ref="E963:F963"/>
    <mergeCell ref="E964:F964"/>
    <mergeCell ref="E965:F965"/>
    <mergeCell ref="E966:F966"/>
    <mergeCell ref="H968:I968"/>
    <mergeCell ref="E971:F971"/>
    <mergeCell ref="E997:F997"/>
    <mergeCell ref="E998:F998"/>
    <mergeCell ref="H1000:I1000"/>
    <mergeCell ref="E1003:F1003"/>
    <mergeCell ref="E1004:F1004"/>
    <mergeCell ref="E1005:F1005"/>
    <mergeCell ref="E1006:F1006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H1041:I1041"/>
    <mergeCell ref="F1044:G1044"/>
    <mergeCell ref="F1045:G1045"/>
    <mergeCell ref="E1046:F1046"/>
    <mergeCell ref="E1047:F1047"/>
    <mergeCell ref="E1048:F1048"/>
    <mergeCell ref="E1049:F1049"/>
    <mergeCell ref="E1050:F1050"/>
    <mergeCell ref="E1051:F1051"/>
    <mergeCell ref="E1052:F1052"/>
    <mergeCell ref="E1053:F1053"/>
    <mergeCell ref="H1055:I1055"/>
    <mergeCell ref="E1058:F1058"/>
    <mergeCell ref="E1059:F1059"/>
    <mergeCell ref="E1060:F1060"/>
    <mergeCell ref="E1089:F1089"/>
    <mergeCell ref="E1090:F1090"/>
    <mergeCell ref="E1091:F1091"/>
    <mergeCell ref="E1092:F1092"/>
    <mergeCell ref="E1093:F1093"/>
    <mergeCell ref="E1094:F1094"/>
    <mergeCell ref="E1095:F1095"/>
    <mergeCell ref="H1097:I1097"/>
    <mergeCell ref="E1100:F1100"/>
    <mergeCell ref="E1101:F1101"/>
    <mergeCell ref="E1102:F1102"/>
    <mergeCell ref="E1103:F1103"/>
    <mergeCell ref="E1104:F1104"/>
    <mergeCell ref="E1105:F1105"/>
    <mergeCell ref="H1107:I1107"/>
    <mergeCell ref="E1135:F1135"/>
    <mergeCell ref="E1136:F1136"/>
    <mergeCell ref="E1137:F1137"/>
    <mergeCell ref="E1138:F1138"/>
    <mergeCell ref="E1139:F1139"/>
    <mergeCell ref="H1141:I1141"/>
    <mergeCell ref="F1144:G1144"/>
    <mergeCell ref="F1145:G1145"/>
    <mergeCell ref="E1146:F1146"/>
    <mergeCell ref="E1147:F1147"/>
    <mergeCell ref="E1148:F1148"/>
    <mergeCell ref="E1149:F1149"/>
    <mergeCell ref="E1150:F1150"/>
    <mergeCell ref="E1151:F1151"/>
    <mergeCell ref="E1152:F1152"/>
    <mergeCell ref="H1182:I1182"/>
    <mergeCell ref="E1185:F1185"/>
    <mergeCell ref="E1186:F1186"/>
    <mergeCell ref="E1187:F1187"/>
    <mergeCell ref="E1188:F1188"/>
    <mergeCell ref="E1189:F1189"/>
    <mergeCell ref="H1191:I1191"/>
    <mergeCell ref="E1194:F1194"/>
    <mergeCell ref="E1195:F1195"/>
    <mergeCell ref="E1196:F1196"/>
    <mergeCell ref="E1197:F1197"/>
    <mergeCell ref="E1198:F1198"/>
    <mergeCell ref="H1200:I1200"/>
    <mergeCell ref="E1203:F1203"/>
    <mergeCell ref="E1204:F1204"/>
    <mergeCell ref="E1230:F1230"/>
    <mergeCell ref="E1231:F1231"/>
    <mergeCell ref="E1232:F1232"/>
    <mergeCell ref="E1233:F1233"/>
    <mergeCell ref="E1234:F1234"/>
    <mergeCell ref="H1236:I1236"/>
    <mergeCell ref="E1239:F1239"/>
    <mergeCell ref="E1240:F1240"/>
    <mergeCell ref="E1241:F1241"/>
    <mergeCell ref="E1242:F1242"/>
    <mergeCell ref="E1243:F1243"/>
    <mergeCell ref="H1245:I1245"/>
    <mergeCell ref="E1248:F1248"/>
    <mergeCell ref="E1249:F1249"/>
    <mergeCell ref="E1250:F1250"/>
    <mergeCell ref="E1276:F1276"/>
    <mergeCell ref="E1277:F1277"/>
    <mergeCell ref="E1278:F1278"/>
    <mergeCell ref="E1279:F1279"/>
    <mergeCell ref="E1280:F1280"/>
    <mergeCell ref="E1281:F1281"/>
    <mergeCell ref="H1283:I1283"/>
    <mergeCell ref="E1286:F1286"/>
    <mergeCell ref="E1287:F1287"/>
    <mergeCell ref="E1288:F1288"/>
    <mergeCell ref="E1289:F1289"/>
    <mergeCell ref="E1290:F1290"/>
    <mergeCell ref="H1292:I1292"/>
    <mergeCell ref="F1295:G1295"/>
    <mergeCell ref="E1296:F1296"/>
    <mergeCell ref="E1325:F1325"/>
    <mergeCell ref="E1326:F1326"/>
    <mergeCell ref="E1327:F1327"/>
    <mergeCell ref="E1328:F1328"/>
    <mergeCell ref="E1329:F1329"/>
    <mergeCell ref="E1330:F1330"/>
    <mergeCell ref="E1331:F1331"/>
    <mergeCell ref="E1332:F1332"/>
    <mergeCell ref="H1334:I1334"/>
    <mergeCell ref="F1337:G1337"/>
    <mergeCell ref="F1338:G1338"/>
    <mergeCell ref="E1339:F1339"/>
    <mergeCell ref="E1340:F1340"/>
    <mergeCell ref="E1341:F1341"/>
    <mergeCell ref="E1342:F1342"/>
    <mergeCell ref="E1368:F1368"/>
    <mergeCell ref="E1369:F1369"/>
    <mergeCell ref="E1370:F1370"/>
    <mergeCell ref="E1371:F1371"/>
    <mergeCell ref="E1372:F1372"/>
    <mergeCell ref="H1374:I1374"/>
    <mergeCell ref="E1377:F1377"/>
    <mergeCell ref="E1378:F1378"/>
    <mergeCell ref="E1379:F1379"/>
    <mergeCell ref="E1380:F1380"/>
    <mergeCell ref="E1381:F1381"/>
    <mergeCell ref="E1382:F1382"/>
    <mergeCell ref="H1384:I1384"/>
    <mergeCell ref="E1387:F1387"/>
    <mergeCell ref="E1388:F1388"/>
    <mergeCell ref="E1417:F1417"/>
    <mergeCell ref="E1418:F1418"/>
    <mergeCell ref="E1419:F1419"/>
    <mergeCell ref="E1420:F1420"/>
    <mergeCell ref="H1422:I1422"/>
    <mergeCell ref="F1425:G1425"/>
    <mergeCell ref="E1426:F1426"/>
    <mergeCell ref="E1427:F1427"/>
    <mergeCell ref="E1428:F1428"/>
    <mergeCell ref="E1429:F1429"/>
    <mergeCell ref="E1430:F1430"/>
    <mergeCell ref="E1431:F1431"/>
    <mergeCell ref="H1433:I1433"/>
    <mergeCell ref="E1436:F1436"/>
    <mergeCell ref="E1437:F1437"/>
    <mergeCell ref="E1463:F1463"/>
    <mergeCell ref="H1465:I1465"/>
    <mergeCell ref="F1468:G1468"/>
    <mergeCell ref="E1469:F1469"/>
    <mergeCell ref="E1470:F1470"/>
    <mergeCell ref="E1471:F1471"/>
    <mergeCell ref="E1472:F1472"/>
    <mergeCell ref="H1474:I1474"/>
    <mergeCell ref="E1477:F1477"/>
    <mergeCell ref="E1478:F1478"/>
    <mergeCell ref="E1479:F1479"/>
    <mergeCell ref="E1480:F1480"/>
    <mergeCell ref="E1481:F1481"/>
    <mergeCell ref="E1482:F1482"/>
    <mergeCell ref="E1483:F1483"/>
    <mergeCell ref="H1510:I1510"/>
    <mergeCell ref="E1513:F1513"/>
    <mergeCell ref="E1514:F1514"/>
    <mergeCell ref="E1515:F1515"/>
    <mergeCell ref="E1516:F1516"/>
    <mergeCell ref="E1517:F1517"/>
    <mergeCell ref="E1518:F1518"/>
    <mergeCell ref="E1519:F1519"/>
    <mergeCell ref="E1520:F1520"/>
    <mergeCell ref="E1521:F1521"/>
    <mergeCell ref="E1522:F1522"/>
    <mergeCell ref="E1523:F1523"/>
    <mergeCell ref="H1525:I1525"/>
    <mergeCell ref="E1528:F1528"/>
    <mergeCell ref="E1529:F1529"/>
    <mergeCell ref="E1555:F1555"/>
    <mergeCell ref="E1556:F1556"/>
    <mergeCell ref="E1557:F1557"/>
    <mergeCell ref="E1558:F1558"/>
    <mergeCell ref="E1559:F1559"/>
    <mergeCell ref="E1560:F1560"/>
    <mergeCell ref="E1561:F1561"/>
    <mergeCell ref="E1562:F1562"/>
    <mergeCell ref="E1563:F1563"/>
    <mergeCell ref="H1565:I1565"/>
    <mergeCell ref="E1568:F1568"/>
    <mergeCell ref="E1569:F1569"/>
    <mergeCell ref="E1570:F1570"/>
    <mergeCell ref="E1571:F1571"/>
    <mergeCell ref="E1572:F1572"/>
    <mergeCell ref="E1601:F1601"/>
    <mergeCell ref="E1602:F1602"/>
    <mergeCell ref="H1604:I1604"/>
    <mergeCell ref="E1607:F1607"/>
    <mergeCell ref="E1608:F1608"/>
    <mergeCell ref="E1609:F1609"/>
    <mergeCell ref="E1610:F1610"/>
    <mergeCell ref="E1611:F1611"/>
    <mergeCell ref="E1612:F1612"/>
    <mergeCell ref="H1614:I1614"/>
    <mergeCell ref="E1617:F1617"/>
    <mergeCell ref="E1618:F1618"/>
    <mergeCell ref="E1619:F1619"/>
    <mergeCell ref="E1620:F1620"/>
    <mergeCell ref="E1621:F1621"/>
    <mergeCell ref="E1653:F1653"/>
    <mergeCell ref="E1654:F1654"/>
    <mergeCell ref="E1655:F1655"/>
    <mergeCell ref="E1656:F1656"/>
    <mergeCell ref="E1657:F1657"/>
    <mergeCell ref="H1659:I1659"/>
    <mergeCell ref="E1662:F1662"/>
    <mergeCell ref="E1663:F1663"/>
    <mergeCell ref="E1664:F1664"/>
    <mergeCell ref="E1665:F1665"/>
    <mergeCell ref="E1666:F1666"/>
    <mergeCell ref="H1668:I1668"/>
    <mergeCell ref="E1671:F1671"/>
    <mergeCell ref="E1672:F1672"/>
    <mergeCell ref="E1673:F1673"/>
    <mergeCell ref="F1702:G1702"/>
    <mergeCell ref="F1703:G1703"/>
    <mergeCell ref="E1704:F1704"/>
    <mergeCell ref="E1705:F1705"/>
    <mergeCell ref="E1706:F1706"/>
    <mergeCell ref="E1707:F1707"/>
    <mergeCell ref="E1708:F1708"/>
    <mergeCell ref="E1709:F1709"/>
    <mergeCell ref="H1711:I1711"/>
    <mergeCell ref="E1714:F1714"/>
    <mergeCell ref="E1715:F1715"/>
    <mergeCell ref="E1716:F1716"/>
    <mergeCell ref="E1717:F1717"/>
    <mergeCell ref="E1718:F1718"/>
    <mergeCell ref="E1719:F1719"/>
    <mergeCell ref="H1746:I1746"/>
    <mergeCell ref="E1749:F1749"/>
    <mergeCell ref="E1750:F1750"/>
    <mergeCell ref="E1751:F1751"/>
    <mergeCell ref="E1752:F1752"/>
    <mergeCell ref="E1753:F1753"/>
    <mergeCell ref="E1754:F1754"/>
    <mergeCell ref="E1755:F1755"/>
    <mergeCell ref="E1756:F1756"/>
    <mergeCell ref="H1758:I1758"/>
    <mergeCell ref="E1761:F1761"/>
    <mergeCell ref="E1762:F1762"/>
    <mergeCell ref="E1763:F1763"/>
    <mergeCell ref="E1764:F1764"/>
    <mergeCell ref="E1765:F1765"/>
    <mergeCell ref="E1794:F1794"/>
    <mergeCell ref="E1795:F1795"/>
    <mergeCell ref="E1796:F1796"/>
    <mergeCell ref="E1797:F1797"/>
    <mergeCell ref="H1799:I1799"/>
    <mergeCell ref="E1802:F1802"/>
    <mergeCell ref="E1803:F1803"/>
    <mergeCell ref="E1804:F1804"/>
    <mergeCell ref="E1805:F1805"/>
    <mergeCell ref="E1806:F1806"/>
    <mergeCell ref="E1807:F1807"/>
    <mergeCell ref="H1809:I1809"/>
    <mergeCell ref="E1812:F1812"/>
    <mergeCell ref="E1813:F1813"/>
    <mergeCell ref="E1814:F1814"/>
    <mergeCell ref="E1843:F1843"/>
    <mergeCell ref="E1844:F1844"/>
    <mergeCell ref="E1845:F1845"/>
    <mergeCell ref="H1847:I1847"/>
    <mergeCell ref="E1850:F1850"/>
    <mergeCell ref="E1851:F1851"/>
    <mergeCell ref="E1852:F1852"/>
    <mergeCell ref="E1853:F1853"/>
    <mergeCell ref="E1854:F1854"/>
    <mergeCell ref="E1855:F1855"/>
    <mergeCell ref="E1856:F1856"/>
    <mergeCell ref="E1857:F1857"/>
    <mergeCell ref="H1859:I1859"/>
    <mergeCell ref="E1862:F1862"/>
    <mergeCell ref="E1863:F1863"/>
    <mergeCell ref="E1889:F1889"/>
    <mergeCell ref="E1890:F1890"/>
    <mergeCell ref="E1891:F1891"/>
    <mergeCell ref="E1892:F1892"/>
    <mergeCell ref="E1893:F1893"/>
    <mergeCell ref="H1895:I1895"/>
    <mergeCell ref="E1898:F1898"/>
    <mergeCell ref="E1899:F1899"/>
    <mergeCell ref="E1900:F1900"/>
    <mergeCell ref="E1901:F1901"/>
    <mergeCell ref="E1902:F1902"/>
    <mergeCell ref="E1903:F1903"/>
    <mergeCell ref="E1904:F1904"/>
    <mergeCell ref="E1905:F1905"/>
    <mergeCell ref="H1907:I1907"/>
    <mergeCell ref="E1935:F1935"/>
    <mergeCell ref="E1936:F1936"/>
    <mergeCell ref="E1937:F1937"/>
    <mergeCell ref="E1938:F1938"/>
    <mergeCell ref="E1939:F1939"/>
    <mergeCell ref="E1940:F1940"/>
    <mergeCell ref="E1941:F1941"/>
    <mergeCell ref="H1943:I1943"/>
    <mergeCell ref="E1946:F1946"/>
    <mergeCell ref="E1947:F1947"/>
    <mergeCell ref="E1948:F1948"/>
    <mergeCell ref="E1949:F1949"/>
    <mergeCell ref="E1950:F1950"/>
    <mergeCell ref="E1951:F1951"/>
    <mergeCell ref="E1952:F1952"/>
    <mergeCell ref="E1981:F1981"/>
    <mergeCell ref="E1982:F1982"/>
    <mergeCell ref="E1983:F1983"/>
    <mergeCell ref="E1984:F1984"/>
    <mergeCell ref="E1985:F1985"/>
    <mergeCell ref="E1986:F1986"/>
    <mergeCell ref="E1987:F1987"/>
    <mergeCell ref="H1989:I1989"/>
    <mergeCell ref="E1992:F1992"/>
    <mergeCell ref="E1993:F1993"/>
    <mergeCell ref="E1994:F1994"/>
    <mergeCell ref="E1995:F1995"/>
    <mergeCell ref="E1996:F1996"/>
    <mergeCell ref="E1997:F1997"/>
    <mergeCell ref="E1998:F1998"/>
    <mergeCell ref="H2025:I2025"/>
    <mergeCell ref="E2028:F2028"/>
    <mergeCell ref="E2029:F2029"/>
    <mergeCell ref="E2030:F2030"/>
    <mergeCell ref="E2031:F2031"/>
    <mergeCell ref="E2032:F2032"/>
    <mergeCell ref="E2033:F2033"/>
    <mergeCell ref="E2034:F2034"/>
    <mergeCell ref="E2035:F2035"/>
    <mergeCell ref="E2036:F2036"/>
    <mergeCell ref="H2038:I2038"/>
    <mergeCell ref="E2041:F2041"/>
    <mergeCell ref="E2042:F2042"/>
    <mergeCell ref="E2043:F2043"/>
    <mergeCell ref="E2044:F2044"/>
    <mergeCell ref="E2067:F2067"/>
    <mergeCell ref="E2068:F2068"/>
    <mergeCell ref="E2069:F2069"/>
    <mergeCell ref="E2070:F2070"/>
    <mergeCell ref="E2071:F2071"/>
    <mergeCell ref="E2072:F2072"/>
    <mergeCell ref="E2073:F2073"/>
    <mergeCell ref="H2075:I2075"/>
    <mergeCell ref="E2078:F2078"/>
    <mergeCell ref="E2079:F2079"/>
    <mergeCell ref="E2080:F2080"/>
    <mergeCell ref="E2081:F2081"/>
    <mergeCell ref="E2082:F2082"/>
    <mergeCell ref="E2083:F2083"/>
    <mergeCell ref="E2084:F2084"/>
    <mergeCell ref="E2113:F2113"/>
    <mergeCell ref="E2114:F2114"/>
    <mergeCell ref="E2115:F2115"/>
    <mergeCell ref="E2116:F2116"/>
    <mergeCell ref="E2117:F2117"/>
    <mergeCell ref="E2118:F2118"/>
    <mergeCell ref="E2119:F2119"/>
    <mergeCell ref="H2121:I2121"/>
    <mergeCell ref="E2124:F2124"/>
    <mergeCell ref="E2125:F2125"/>
    <mergeCell ref="E2126:F2126"/>
    <mergeCell ref="E2127:F2127"/>
    <mergeCell ref="E2128:F2128"/>
    <mergeCell ref="E2129:F2129"/>
    <mergeCell ref="E2130:F2130"/>
    <mergeCell ref="E2159:F2159"/>
    <mergeCell ref="E2160:F2160"/>
    <mergeCell ref="E2161:F2161"/>
    <mergeCell ref="E2162:F2162"/>
    <mergeCell ref="E2163:F2163"/>
    <mergeCell ref="H2165:I2165"/>
    <mergeCell ref="E2168:F2168"/>
    <mergeCell ref="E2169:F2169"/>
    <mergeCell ref="E2170:F2170"/>
    <mergeCell ref="E2171:F2171"/>
    <mergeCell ref="E2172:F2172"/>
    <mergeCell ref="H2174:I2174"/>
    <mergeCell ref="E2177:F2177"/>
    <mergeCell ref="E2178:F2178"/>
    <mergeCell ref="E2179:F2179"/>
    <mergeCell ref="E2202:F2202"/>
    <mergeCell ref="E2203:F2203"/>
    <mergeCell ref="H2205:I2205"/>
    <mergeCell ref="E2208:F2208"/>
    <mergeCell ref="E2209:F2209"/>
    <mergeCell ref="E2210:F2210"/>
    <mergeCell ref="E2211:F2211"/>
    <mergeCell ref="E2212:F2212"/>
    <mergeCell ref="E2213:F2213"/>
    <mergeCell ref="E2214:F2214"/>
    <mergeCell ref="E2215:F2215"/>
    <mergeCell ref="H2217:I2217"/>
    <mergeCell ref="E2220:F2220"/>
    <mergeCell ref="E2221:F2221"/>
    <mergeCell ref="E2222:F2222"/>
    <mergeCell ref="E2251:F2251"/>
    <mergeCell ref="E2252:F2252"/>
    <mergeCell ref="E2253:F2253"/>
    <mergeCell ref="E2254:F2254"/>
    <mergeCell ref="H2256:I2256"/>
    <mergeCell ref="E2259:F2259"/>
    <mergeCell ref="E2260:F2260"/>
    <mergeCell ref="E2261:F2261"/>
    <mergeCell ref="E2262:F2262"/>
    <mergeCell ref="E2263:F2263"/>
    <mergeCell ref="E2264:F2264"/>
    <mergeCell ref="E2265:F2265"/>
    <mergeCell ref="H2267:I2267"/>
    <mergeCell ref="E2270:F2270"/>
    <mergeCell ref="E2271:F2271"/>
    <mergeCell ref="E2297:F2297"/>
    <mergeCell ref="E2298:F2298"/>
    <mergeCell ref="E2299:F2299"/>
    <mergeCell ref="E2300:F2300"/>
    <mergeCell ref="H2302:I2302"/>
    <mergeCell ref="E2305:F2305"/>
    <mergeCell ref="E2306:F2306"/>
    <mergeCell ref="E2307:F2307"/>
    <mergeCell ref="E2308:F2308"/>
    <mergeCell ref="E2309:F2309"/>
    <mergeCell ref="E2310:F2310"/>
    <mergeCell ref="E2311:F2311"/>
    <mergeCell ref="H2313:I2313"/>
    <mergeCell ref="E2316:F2316"/>
    <mergeCell ref="E2317:F2317"/>
    <mergeCell ref="E2343:F2343"/>
    <mergeCell ref="E2344:F2344"/>
    <mergeCell ref="E2345:F2345"/>
    <mergeCell ref="H2347:I2347"/>
    <mergeCell ref="E2350:F2350"/>
    <mergeCell ref="E2351:F2351"/>
    <mergeCell ref="E2352:F2352"/>
    <mergeCell ref="E2353:F2353"/>
    <mergeCell ref="E2354:F2354"/>
    <mergeCell ref="E2355:F2355"/>
    <mergeCell ref="E2356:F2356"/>
    <mergeCell ref="E2357:F2357"/>
    <mergeCell ref="H2359:I2359"/>
    <mergeCell ref="E2362:F2362"/>
    <mergeCell ref="E2363:F2363"/>
    <mergeCell ref="E2389:F2389"/>
    <mergeCell ref="E2390:F2390"/>
    <mergeCell ref="E2391:F2391"/>
    <mergeCell ref="E2392:F2392"/>
    <mergeCell ref="H2394:I2394"/>
    <mergeCell ref="E2397:F2397"/>
    <mergeCell ref="E2398:F2398"/>
    <mergeCell ref="E2399:F2399"/>
    <mergeCell ref="E2400:F2400"/>
    <mergeCell ref="E2401:F2401"/>
    <mergeCell ref="E2402:F2402"/>
    <mergeCell ref="E2403:F2403"/>
    <mergeCell ref="E2404:F2404"/>
    <mergeCell ref="H2406:I2406"/>
    <mergeCell ref="E2409:F2409"/>
    <mergeCell ref="E2435:F2435"/>
    <mergeCell ref="E2436:F2436"/>
    <mergeCell ref="E2437:F2437"/>
    <mergeCell ref="E2438:F2438"/>
    <mergeCell ref="E2439:F2439"/>
    <mergeCell ref="H2441:I2441"/>
    <mergeCell ref="E2444:F2444"/>
    <mergeCell ref="E2445:F2445"/>
    <mergeCell ref="E2446:F2446"/>
    <mergeCell ref="E2447:F2447"/>
    <mergeCell ref="E2448:F2448"/>
    <mergeCell ref="E2449:F2449"/>
    <mergeCell ref="E2450:F2450"/>
    <mergeCell ref="E2451:F2451"/>
    <mergeCell ref="H2453:I2453"/>
    <mergeCell ref="E2481:F2481"/>
    <mergeCell ref="E2482:F2482"/>
    <mergeCell ref="E2483:F2483"/>
    <mergeCell ref="E2484:F2484"/>
    <mergeCell ref="E2485:F2485"/>
    <mergeCell ref="E2486:F2486"/>
    <mergeCell ref="E2487:F2487"/>
    <mergeCell ref="E2488:F2488"/>
    <mergeCell ref="H2490:I2490"/>
    <mergeCell ref="E2493:F2493"/>
    <mergeCell ref="E2494:F2494"/>
    <mergeCell ref="E2495:F2495"/>
    <mergeCell ref="E2496:F2496"/>
    <mergeCell ref="E2497:F2497"/>
    <mergeCell ref="E2498:F2498"/>
    <mergeCell ref="E2524:F2524"/>
    <mergeCell ref="H2526:I2526"/>
    <mergeCell ref="E2529:F2529"/>
    <mergeCell ref="E2530:F2530"/>
    <mergeCell ref="E2531:F2531"/>
    <mergeCell ref="E2532:F2532"/>
    <mergeCell ref="E2533:F2533"/>
    <mergeCell ref="E2534:F2534"/>
    <mergeCell ref="E2535:F2535"/>
    <mergeCell ref="E2536:F2536"/>
    <mergeCell ref="H2538:I2538"/>
    <mergeCell ref="E2541:F2541"/>
    <mergeCell ref="E2542:F2542"/>
    <mergeCell ref="E2543:F2543"/>
    <mergeCell ref="E2544:F2544"/>
    <mergeCell ref="E2570:F2570"/>
    <mergeCell ref="H2572:I2572"/>
    <mergeCell ref="E2575:F2575"/>
    <mergeCell ref="E2576:F2576"/>
    <mergeCell ref="E2577:F2577"/>
    <mergeCell ref="E2578:F2578"/>
    <mergeCell ref="E2579:F2579"/>
    <mergeCell ref="E2580:F2580"/>
    <mergeCell ref="H2582:I2582"/>
    <mergeCell ref="F2585:G2585"/>
    <mergeCell ref="E2586:F2586"/>
    <mergeCell ref="E2587:F2587"/>
    <mergeCell ref="E2588:F2588"/>
    <mergeCell ref="E2589:F2589"/>
    <mergeCell ref="H2591:I2591"/>
    <mergeCell ref="E2613:F2613"/>
    <mergeCell ref="E2614:F2614"/>
    <mergeCell ref="E2615:F2615"/>
    <mergeCell ref="E2616:F2616"/>
    <mergeCell ref="E2617:F2617"/>
    <mergeCell ref="H2619:I2619"/>
    <mergeCell ref="E2622:F2622"/>
    <mergeCell ref="E2623:F2623"/>
    <mergeCell ref="E2624:F2624"/>
    <mergeCell ref="E2625:F2625"/>
    <mergeCell ref="E2626:F2626"/>
    <mergeCell ref="H2628:I2628"/>
    <mergeCell ref="E2631:F2631"/>
    <mergeCell ref="E2632:F2632"/>
    <mergeCell ref="E2633:F2633"/>
    <mergeCell ref="E2659:F2659"/>
    <mergeCell ref="E2660:F2660"/>
    <mergeCell ref="H2662:I2662"/>
    <mergeCell ref="E2665:F2665"/>
    <mergeCell ref="E2666:F2666"/>
    <mergeCell ref="E2667:F2667"/>
    <mergeCell ref="E2668:F2668"/>
    <mergeCell ref="E2669:F2669"/>
    <mergeCell ref="H2671:I2671"/>
    <mergeCell ref="E2674:F2674"/>
    <mergeCell ref="E2675:F2675"/>
    <mergeCell ref="E2676:F2676"/>
    <mergeCell ref="E2677:F2677"/>
    <mergeCell ref="E2678:F2678"/>
    <mergeCell ref="H2680:I2680"/>
    <mergeCell ref="E2708:F2708"/>
    <mergeCell ref="E2709:F2709"/>
    <mergeCell ref="E2710:F2710"/>
    <mergeCell ref="E2711:F2711"/>
    <mergeCell ref="H2713:I2713"/>
    <mergeCell ref="E2716:F2716"/>
    <mergeCell ref="E2717:F2717"/>
    <mergeCell ref="E2718:F2718"/>
    <mergeCell ref="E2719:F2719"/>
    <mergeCell ref="E2720:F2720"/>
    <mergeCell ref="E2721:F2721"/>
    <mergeCell ref="E2722:F2722"/>
    <mergeCell ref="E2723:F2723"/>
    <mergeCell ref="H2725:I2725"/>
    <mergeCell ref="E2728:F2728"/>
    <mergeCell ref="E2754:F2754"/>
    <mergeCell ref="E2755:F2755"/>
    <mergeCell ref="E2756:F2756"/>
    <mergeCell ref="H2758:I2758"/>
    <mergeCell ref="E2761:F2761"/>
    <mergeCell ref="E2762:F2762"/>
    <mergeCell ref="E2763:F2763"/>
    <mergeCell ref="E2764:F2764"/>
    <mergeCell ref="E2765:F2765"/>
    <mergeCell ref="E2766:F2766"/>
    <mergeCell ref="E2767:F2767"/>
    <mergeCell ref="H2769:I2769"/>
    <mergeCell ref="E2772:F2772"/>
    <mergeCell ref="E2773:F2773"/>
    <mergeCell ref="E2774:F2774"/>
    <mergeCell ref="E2800:F2800"/>
    <mergeCell ref="H2802:I2802"/>
    <mergeCell ref="E2805:F2805"/>
    <mergeCell ref="E2806:F2806"/>
    <mergeCell ref="E2807:F2807"/>
    <mergeCell ref="E2808:F2808"/>
    <mergeCell ref="E2809:F2809"/>
    <mergeCell ref="E2810:F2810"/>
    <mergeCell ref="H2812:I2812"/>
    <mergeCell ref="E2815:F2815"/>
    <mergeCell ref="E2816:F2816"/>
    <mergeCell ref="E2817:F2817"/>
    <mergeCell ref="E2818:F2818"/>
    <mergeCell ref="H2820:I2820"/>
    <mergeCell ref="E2823:F2823"/>
    <mergeCell ref="H2853:I2853"/>
    <mergeCell ref="E2856:F2856"/>
    <mergeCell ref="E2857:F2857"/>
    <mergeCell ref="E2858:F2858"/>
    <mergeCell ref="E2859:F2859"/>
    <mergeCell ref="H2861:I2861"/>
    <mergeCell ref="E2864:F2864"/>
    <mergeCell ref="E2865:F2865"/>
    <mergeCell ref="E2866:F2866"/>
    <mergeCell ref="E2867:F2867"/>
    <mergeCell ref="E2868:F2868"/>
    <mergeCell ref="H2870:I2870"/>
    <mergeCell ref="E2873:F2873"/>
    <mergeCell ref="E2874:F2874"/>
    <mergeCell ref="E2875:F2875"/>
    <mergeCell ref="E2904:F2904"/>
    <mergeCell ref="E2905:F2905"/>
    <mergeCell ref="E2906:F2906"/>
    <mergeCell ref="E2907:F2907"/>
    <mergeCell ref="H2909:I2909"/>
    <mergeCell ref="E2912:F2912"/>
    <mergeCell ref="E2913:F2913"/>
    <mergeCell ref="E2914:F2914"/>
    <mergeCell ref="E2915:F2915"/>
    <mergeCell ref="E2916:F2916"/>
    <mergeCell ref="E2917:F2917"/>
    <mergeCell ref="H2919:I2919"/>
    <mergeCell ref="E2922:F2922"/>
    <mergeCell ref="E2923:F2923"/>
    <mergeCell ref="E2924:F2924"/>
    <mergeCell ref="E2953:F2953"/>
    <mergeCell ref="E2954:F2954"/>
    <mergeCell ref="E2955:F2955"/>
    <mergeCell ref="H2957:I2957"/>
    <mergeCell ref="E2960:F2960"/>
    <mergeCell ref="E2961:F2961"/>
    <mergeCell ref="E2962:F2962"/>
    <mergeCell ref="E2963:F2963"/>
    <mergeCell ref="E2964:F2964"/>
    <mergeCell ref="H2966:I2966"/>
    <mergeCell ref="E2969:F2969"/>
    <mergeCell ref="E2970:F2970"/>
    <mergeCell ref="E2971:F2971"/>
    <mergeCell ref="E2972:F2972"/>
    <mergeCell ref="E2973:F2973"/>
    <mergeCell ref="H3003:I3003"/>
    <mergeCell ref="E3006:F3006"/>
    <mergeCell ref="E3007:F3007"/>
    <mergeCell ref="E3008:F3008"/>
    <mergeCell ref="E3009:F3009"/>
    <mergeCell ref="E3010:F3010"/>
    <mergeCell ref="H3012:I3012"/>
    <mergeCell ref="E3015:F3015"/>
    <mergeCell ref="E3016:F3016"/>
    <mergeCell ref="E3017:F3017"/>
    <mergeCell ref="E3018:F3018"/>
    <mergeCell ref="E3019:F3019"/>
    <mergeCell ref="E3020:F3020"/>
    <mergeCell ref="H3022:I3022"/>
    <mergeCell ref="E3025:F3025"/>
    <mergeCell ref="H3052:I3052"/>
    <mergeCell ref="E3055:F3055"/>
    <mergeCell ref="E3056:F3056"/>
    <mergeCell ref="E3057:F3057"/>
    <mergeCell ref="E3058:F3058"/>
    <mergeCell ref="E3059:F3059"/>
    <mergeCell ref="E3060:F3060"/>
    <mergeCell ref="H3062:I3062"/>
    <mergeCell ref="E3065:F3065"/>
    <mergeCell ref="E3066:F3066"/>
    <mergeCell ref="E3067:F3067"/>
    <mergeCell ref="E3068:F3068"/>
    <mergeCell ref="E3069:F3069"/>
    <mergeCell ref="E3070:F3070"/>
    <mergeCell ref="H3072:I3072"/>
    <mergeCell ref="E3100:F3100"/>
    <mergeCell ref="H3102:I3102"/>
    <mergeCell ref="E3105:F3105"/>
    <mergeCell ref="E3106:F3106"/>
    <mergeCell ref="E3107:F3107"/>
    <mergeCell ref="E3108:F3108"/>
    <mergeCell ref="E3109:F3109"/>
    <mergeCell ref="E3110:F3110"/>
    <mergeCell ref="H3112:I3112"/>
    <mergeCell ref="E3115:F3115"/>
    <mergeCell ref="E3116:F3116"/>
    <mergeCell ref="E3117:F3117"/>
    <mergeCell ref="E3118:F3118"/>
    <mergeCell ref="E3119:F3119"/>
    <mergeCell ref="E3120:F3120"/>
    <mergeCell ref="E3149:F3149"/>
    <mergeCell ref="E3150:F3150"/>
    <mergeCell ref="H3152:I3152"/>
    <mergeCell ref="E3155:F3155"/>
    <mergeCell ref="E3156:F3156"/>
    <mergeCell ref="E3157:F3157"/>
    <mergeCell ref="E3158:F3158"/>
    <mergeCell ref="H3160:I3160"/>
    <mergeCell ref="E3163:F3163"/>
    <mergeCell ref="E3164:F3164"/>
    <mergeCell ref="E3165:F3165"/>
    <mergeCell ref="E3166:F3166"/>
    <mergeCell ref="H3168:I3168"/>
    <mergeCell ref="E3171:F3171"/>
    <mergeCell ref="E3172:F3172"/>
    <mergeCell ref="E3204:F3204"/>
    <mergeCell ref="E3205:F3205"/>
    <mergeCell ref="E3206:F3206"/>
    <mergeCell ref="E3207:F3207"/>
    <mergeCell ref="E3208:F3208"/>
    <mergeCell ref="H3210:I3210"/>
    <mergeCell ref="E3213:F3213"/>
    <mergeCell ref="E3214:F3214"/>
    <mergeCell ref="E3215:F3215"/>
    <mergeCell ref="E3216:F3216"/>
    <mergeCell ref="E3217:F3217"/>
    <mergeCell ref="H3219:I3219"/>
    <mergeCell ref="E3222:F3222"/>
    <mergeCell ref="E3223:F3223"/>
    <mergeCell ref="E3224:F3224"/>
    <mergeCell ref="E3253:F3253"/>
    <mergeCell ref="E3254:F3254"/>
    <mergeCell ref="H3256:I3256"/>
    <mergeCell ref="E3259:F3259"/>
    <mergeCell ref="E3260:F3260"/>
    <mergeCell ref="E3261:F3261"/>
    <mergeCell ref="E3262:F3262"/>
    <mergeCell ref="E3263:F3263"/>
    <mergeCell ref="E3264:F3264"/>
    <mergeCell ref="H3266:I3266"/>
    <mergeCell ref="E3269:F3269"/>
    <mergeCell ref="E3270:F3270"/>
    <mergeCell ref="E3271:F3271"/>
    <mergeCell ref="E3272:F3272"/>
    <mergeCell ref="E3273:F3273"/>
    <mergeCell ref="E3305:F3305"/>
    <mergeCell ref="E3306:F3306"/>
    <mergeCell ref="E3307:F3307"/>
    <mergeCell ref="E3308:F3308"/>
    <mergeCell ref="E3309:F3309"/>
    <mergeCell ref="E3310:F3310"/>
    <mergeCell ref="E3311:F3311"/>
    <mergeCell ref="E3312:F3312"/>
    <mergeCell ref="E3313:F3313"/>
    <mergeCell ref="E3314:F3314"/>
    <mergeCell ref="E3315:F3315"/>
    <mergeCell ref="H3317:I3317"/>
    <mergeCell ref="E3320:F3320"/>
    <mergeCell ref="E3321:F3321"/>
    <mergeCell ref="E3322:F3322"/>
    <mergeCell ref="E3351:F3351"/>
    <mergeCell ref="E3352:F3352"/>
    <mergeCell ref="E3353:F3353"/>
    <mergeCell ref="E3354:F3354"/>
    <mergeCell ref="H3356:I3356"/>
    <mergeCell ref="E3359:F3359"/>
    <mergeCell ref="E3360:F3360"/>
    <mergeCell ref="E3361:F3361"/>
    <mergeCell ref="E3362:F3362"/>
    <mergeCell ref="E3363:F3363"/>
    <mergeCell ref="E3364:F3364"/>
    <mergeCell ref="H3366:I3366"/>
    <mergeCell ref="E3369:F3369"/>
    <mergeCell ref="E3370:F3370"/>
    <mergeCell ref="E3371:F3371"/>
    <mergeCell ref="E3400:F3400"/>
    <mergeCell ref="E3401:F3401"/>
    <mergeCell ref="E3402:F3402"/>
    <mergeCell ref="E3403:F3403"/>
    <mergeCell ref="E3404:F3404"/>
    <mergeCell ref="H3406:I3406"/>
    <mergeCell ref="E3409:F3409"/>
    <mergeCell ref="E3410:F3410"/>
    <mergeCell ref="E3411:F3411"/>
    <mergeCell ref="E3412:F3412"/>
    <mergeCell ref="E3413:F3413"/>
    <mergeCell ref="E3414:F3414"/>
    <mergeCell ref="H3416:I3416"/>
    <mergeCell ref="E3419:F3419"/>
    <mergeCell ref="E3420:F3420"/>
    <mergeCell ref="E3449:F3449"/>
    <mergeCell ref="E3450:F3450"/>
    <mergeCell ref="E3451:F3451"/>
    <mergeCell ref="E3452:F3452"/>
    <mergeCell ref="H3454:I3454"/>
    <mergeCell ref="E3457:F3457"/>
    <mergeCell ref="E3458:F3458"/>
    <mergeCell ref="E3459:F3459"/>
    <mergeCell ref="E3460:F3460"/>
    <mergeCell ref="E3461:F3461"/>
    <mergeCell ref="H3463:I3463"/>
    <mergeCell ref="E3466:F3466"/>
    <mergeCell ref="E3467:F3467"/>
    <mergeCell ref="E3468:F3468"/>
    <mergeCell ref="E3469:F3469"/>
    <mergeCell ref="H3499:I3499"/>
    <mergeCell ref="E3502:F3502"/>
    <mergeCell ref="E3503:F3503"/>
    <mergeCell ref="E3504:F3504"/>
    <mergeCell ref="E3505:F3505"/>
    <mergeCell ref="E3506:F3506"/>
    <mergeCell ref="H3508:I3508"/>
    <mergeCell ref="E3511:F3511"/>
    <mergeCell ref="E3512:F3512"/>
    <mergeCell ref="E3513:F3513"/>
    <mergeCell ref="E3514:F3514"/>
    <mergeCell ref="E3515:F3515"/>
    <mergeCell ref="H3517:I3517"/>
    <mergeCell ref="E3520:F3520"/>
    <mergeCell ref="E3521:F3521"/>
    <mergeCell ref="E3550:F3550"/>
    <mergeCell ref="E3551:F3551"/>
    <mergeCell ref="E3552:F3552"/>
    <mergeCell ref="H3554:I3554"/>
    <mergeCell ref="E3557:F3557"/>
    <mergeCell ref="E3558:F3558"/>
    <mergeCell ref="E3559:F3559"/>
    <mergeCell ref="E3560:F3560"/>
    <mergeCell ref="E3561:F3561"/>
    <mergeCell ref="H3563:I3563"/>
    <mergeCell ref="E3566:F3566"/>
    <mergeCell ref="E3567:F3567"/>
    <mergeCell ref="E3568:F3568"/>
    <mergeCell ref="E3569:F3569"/>
    <mergeCell ref="E3570:F3570"/>
    <mergeCell ref="E3599:F3599"/>
    <mergeCell ref="H3601:I3601"/>
    <mergeCell ref="E3604:F3604"/>
    <mergeCell ref="E3605:F3605"/>
    <mergeCell ref="E3606:F3606"/>
    <mergeCell ref="E3607:F3607"/>
    <mergeCell ref="E3608:F3608"/>
    <mergeCell ref="H3610:I3610"/>
    <mergeCell ref="E3613:F3613"/>
    <mergeCell ref="E3614:F3614"/>
    <mergeCell ref="E3615:F3615"/>
    <mergeCell ref="E3616:F3616"/>
    <mergeCell ref="E3617:F3617"/>
    <mergeCell ref="H3619:I3619"/>
    <mergeCell ref="E3622:F3622"/>
    <mergeCell ref="E3651:F3651"/>
    <mergeCell ref="E3652:F3652"/>
    <mergeCell ref="E3653:F3653"/>
    <mergeCell ref="H3655:I3655"/>
    <mergeCell ref="E3658:F3658"/>
    <mergeCell ref="E3659:F3659"/>
    <mergeCell ref="E3660:F3660"/>
    <mergeCell ref="E3661:F3661"/>
    <mergeCell ref="E3662:F3662"/>
    <mergeCell ref="H3664:I3664"/>
    <mergeCell ref="E3667:F3667"/>
    <mergeCell ref="E3668:F3668"/>
    <mergeCell ref="E3669:F3669"/>
    <mergeCell ref="E3670:F3670"/>
    <mergeCell ref="E3671:F3671"/>
    <mergeCell ref="E3697:F3697"/>
    <mergeCell ref="E3698:F3698"/>
    <mergeCell ref="E3699:F3699"/>
    <mergeCell ref="H3701:I3701"/>
    <mergeCell ref="E3704:F3704"/>
    <mergeCell ref="E3705:F3705"/>
    <mergeCell ref="E3706:F3706"/>
    <mergeCell ref="E3707:F3707"/>
    <mergeCell ref="E3708:F3708"/>
    <mergeCell ref="E3709:F3709"/>
    <mergeCell ref="H3711:I3711"/>
    <mergeCell ref="E3714:F3714"/>
    <mergeCell ref="E3715:F3715"/>
    <mergeCell ref="E3716:F3716"/>
    <mergeCell ref="E3717:F3717"/>
    <mergeCell ref="E3746:F3746"/>
    <mergeCell ref="E3747:F3747"/>
    <mergeCell ref="E3748:F3748"/>
    <mergeCell ref="E3749:F3749"/>
    <mergeCell ref="H3751:I3751"/>
    <mergeCell ref="F3754:G3754"/>
    <mergeCell ref="E3755:F3755"/>
    <mergeCell ref="E3756:F3756"/>
    <mergeCell ref="E3757:F3757"/>
    <mergeCell ref="E3758:F3758"/>
    <mergeCell ref="E3759:F3759"/>
    <mergeCell ref="E3760:F3760"/>
    <mergeCell ref="H3762:I3762"/>
    <mergeCell ref="E3765:F3765"/>
    <mergeCell ref="E3766:F3766"/>
    <mergeCell ref="E3795:F3795"/>
    <mergeCell ref="E3796:F3796"/>
    <mergeCell ref="E3797:F3797"/>
    <mergeCell ref="E3798:F3798"/>
    <mergeCell ref="E3799:F3799"/>
    <mergeCell ref="H3801:I3801"/>
    <mergeCell ref="E3804:F3804"/>
    <mergeCell ref="E3805:F3805"/>
    <mergeCell ref="E3806:F3806"/>
    <mergeCell ref="E3807:F3807"/>
    <mergeCell ref="E3808:F3808"/>
    <mergeCell ref="E3809:F3809"/>
    <mergeCell ref="H3811:I3811"/>
    <mergeCell ref="F3814:G3814"/>
    <mergeCell ref="E3815:F3815"/>
    <mergeCell ref="E3838:F3838"/>
    <mergeCell ref="E3839:F3839"/>
    <mergeCell ref="E3840:F3840"/>
    <mergeCell ref="H3842:I3842"/>
    <mergeCell ref="E3845:F3845"/>
    <mergeCell ref="E3846:F3846"/>
    <mergeCell ref="E3847:F3847"/>
    <mergeCell ref="E3848:F3848"/>
    <mergeCell ref="E3849:F3849"/>
    <mergeCell ref="E3850:F3850"/>
    <mergeCell ref="H3852:I3852"/>
    <mergeCell ref="E3855:F3855"/>
    <mergeCell ref="E3856:F3856"/>
    <mergeCell ref="E3857:F3857"/>
    <mergeCell ref="E3858:F3858"/>
    <mergeCell ref="E3887:F3887"/>
    <mergeCell ref="E3888:F3888"/>
    <mergeCell ref="H3890:I3890"/>
    <mergeCell ref="E3893:F3893"/>
    <mergeCell ref="E3894:F3894"/>
    <mergeCell ref="E3895:F3895"/>
    <mergeCell ref="E3896:F3896"/>
    <mergeCell ref="E3897:F3897"/>
    <mergeCell ref="H3899:I3899"/>
    <mergeCell ref="E3902:F3902"/>
    <mergeCell ref="E3903:F3903"/>
    <mergeCell ref="E3904:F3904"/>
    <mergeCell ref="E3905:F3905"/>
    <mergeCell ref="E3906:F3906"/>
    <mergeCell ref="H3908:I3908"/>
    <mergeCell ref="E3936:F3936"/>
    <mergeCell ref="H3938:I3938"/>
    <mergeCell ref="E3941:F3941"/>
    <mergeCell ref="E3942:F3942"/>
    <mergeCell ref="E3943:F3943"/>
    <mergeCell ref="E3944:F3944"/>
    <mergeCell ref="H3946:I3946"/>
    <mergeCell ref="E3949:F3949"/>
    <mergeCell ref="E3950:F3950"/>
    <mergeCell ref="E3951:F3951"/>
    <mergeCell ref="E3952:F3952"/>
    <mergeCell ref="H3954:I3954"/>
    <mergeCell ref="E3957:F3957"/>
    <mergeCell ref="E3958:F3958"/>
    <mergeCell ref="E3959:F3959"/>
    <mergeCell ref="E3988:F3988"/>
    <mergeCell ref="E3989:F3989"/>
    <mergeCell ref="E3990:F3990"/>
    <mergeCell ref="E3991:F3991"/>
    <mergeCell ref="E3992:F3992"/>
    <mergeCell ref="E3993:F3993"/>
    <mergeCell ref="E3994:F3994"/>
    <mergeCell ref="E3995:F3995"/>
    <mergeCell ref="E3996:F3996"/>
    <mergeCell ref="H3998:I3998"/>
    <mergeCell ref="E4001:F4001"/>
    <mergeCell ref="E4002:F4002"/>
    <mergeCell ref="E4003:F4003"/>
    <mergeCell ref="E4004:F4004"/>
    <mergeCell ref="E4005:F4005"/>
    <mergeCell ref="E4037:F4037"/>
    <mergeCell ref="E4038:F4038"/>
    <mergeCell ref="E4039:F4039"/>
    <mergeCell ref="E4040:F4040"/>
    <mergeCell ref="E4041:F4041"/>
    <mergeCell ref="E4042:F4042"/>
    <mergeCell ref="E4043:F4043"/>
    <mergeCell ref="E4044:F4044"/>
    <mergeCell ref="E4045:F4045"/>
    <mergeCell ref="H4047:I4047"/>
    <mergeCell ref="F4050:G4050"/>
    <mergeCell ref="E4051:F4051"/>
    <mergeCell ref="E4052:F4052"/>
    <mergeCell ref="E4053:F4053"/>
    <mergeCell ref="E4054:F4054"/>
    <mergeCell ref="H4084:I4084"/>
    <mergeCell ref="F4087:G4087"/>
    <mergeCell ref="E4088:F4088"/>
    <mergeCell ref="E4089:F4089"/>
    <mergeCell ref="E4090:F4090"/>
    <mergeCell ref="E4091:F4091"/>
    <mergeCell ref="E4092:F4092"/>
    <mergeCell ref="E4093:F4093"/>
    <mergeCell ref="H4095:I4095"/>
    <mergeCell ref="E4098:F4098"/>
    <mergeCell ref="E4099:F4099"/>
    <mergeCell ref="E4100:F4100"/>
    <mergeCell ref="E4101:F4101"/>
    <mergeCell ref="E4102:F4102"/>
    <mergeCell ref="H4104:I4104"/>
    <mergeCell ref="E4135:F4135"/>
    <mergeCell ref="E4136:F4136"/>
    <mergeCell ref="E4137:F4137"/>
    <mergeCell ref="E4138:F4138"/>
    <mergeCell ref="E4139:F4139"/>
    <mergeCell ref="H4141:I4141"/>
    <mergeCell ref="E4144:F4144"/>
    <mergeCell ref="E4145:F4145"/>
    <mergeCell ref="E4146:F4146"/>
    <mergeCell ref="E4147:F4147"/>
    <mergeCell ref="E4148:F4148"/>
    <mergeCell ref="H4150:I4150"/>
    <mergeCell ref="F4153:G4153"/>
    <mergeCell ref="E4154:F4154"/>
    <mergeCell ref="E4155:F4155"/>
    <mergeCell ref="E4181:F4181"/>
    <mergeCell ref="E4182:F4182"/>
    <mergeCell ref="H4184:I4184"/>
    <mergeCell ref="E4187:F4187"/>
    <mergeCell ref="E4188:F4188"/>
    <mergeCell ref="E4189:F4189"/>
    <mergeCell ref="E4190:F4190"/>
    <mergeCell ref="E4191:F4191"/>
    <mergeCell ref="E4192:F4192"/>
    <mergeCell ref="E4193:F4193"/>
    <mergeCell ref="E4194:F4194"/>
    <mergeCell ref="H4196:I4196"/>
    <mergeCell ref="E4199:F4199"/>
    <mergeCell ref="E4200:F4200"/>
    <mergeCell ref="E4201:F4201"/>
    <mergeCell ref="E4230:F4230"/>
    <mergeCell ref="E4231:F4231"/>
    <mergeCell ref="H4233:I4233"/>
    <mergeCell ref="F4236:G4236"/>
    <mergeCell ref="F4237:G4237"/>
    <mergeCell ref="E4238:F4238"/>
    <mergeCell ref="E4239:F4239"/>
    <mergeCell ref="E4240:F4240"/>
    <mergeCell ref="E4241:F4241"/>
    <mergeCell ref="E4242:F4242"/>
    <mergeCell ref="E4243:F4243"/>
    <mergeCell ref="E4244:F4244"/>
    <mergeCell ref="H4246:I4246"/>
    <mergeCell ref="E4249:F4249"/>
    <mergeCell ref="E4250:F4250"/>
    <mergeCell ref="A4301:C4301"/>
    <mergeCell ref="F4301:G4301"/>
    <mergeCell ref="H4301:J4301"/>
    <mergeCell ref="A4303:J4303"/>
    <mergeCell ref="F4279:G4279"/>
    <mergeCell ref="E4280:F4280"/>
    <mergeCell ref="E4281:F4281"/>
    <mergeCell ref="E4282:F4282"/>
    <mergeCell ref="E4283:F428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FF152-FD63-4C0F-A3F5-837651F591C4}">
  <dimension ref="A1:O41"/>
  <sheetViews>
    <sheetView zoomScale="70" zoomScaleNormal="70" workbookViewId="0">
      <selection activeCell="F19" sqref="F19"/>
    </sheetView>
  </sheetViews>
  <sheetFormatPr defaultRowHeight="13.8" x14ac:dyDescent="0.25"/>
  <cols>
    <col min="1" max="1" width="8.296875" style="217" customWidth="1"/>
    <col min="2" max="2" width="33.8984375" style="217" customWidth="1"/>
    <col min="3" max="3" width="14" style="217" customWidth="1"/>
    <col min="4" max="15" width="12" style="217" bestFit="1" customWidth="1"/>
  </cols>
  <sheetData>
    <row r="1" spans="1:15" s="217" customFormat="1" x14ac:dyDescent="0.25">
      <c r="A1" s="261"/>
      <c r="B1" s="262"/>
      <c r="C1" s="262"/>
      <c r="D1" s="262"/>
      <c r="E1" s="262"/>
      <c r="F1" s="262"/>
      <c r="G1" s="262"/>
      <c r="H1" s="262"/>
      <c r="I1" s="262"/>
      <c r="J1" s="263"/>
      <c r="K1" s="262"/>
      <c r="L1" s="262"/>
      <c r="M1" s="262"/>
      <c r="N1" s="262"/>
      <c r="O1" s="263"/>
    </row>
    <row r="2" spans="1:15" s="217" customFormat="1" ht="15.6" x14ac:dyDescent="0.25">
      <c r="A2" s="249"/>
      <c r="B2" s="58"/>
      <c r="C2" s="58"/>
      <c r="D2" s="58"/>
      <c r="E2" s="58"/>
      <c r="F2" s="58"/>
      <c r="G2" s="59"/>
      <c r="H2" s="60"/>
      <c r="I2" s="58"/>
      <c r="J2" s="251"/>
      <c r="K2" s="62"/>
      <c r="L2" s="62"/>
      <c r="M2" s="62"/>
      <c r="N2" s="62"/>
      <c r="O2" s="251" t="s">
        <v>1278</v>
      </c>
    </row>
    <row r="3" spans="1:15" s="217" customFormat="1" ht="15.6" x14ac:dyDescent="0.25">
      <c r="A3" s="249"/>
      <c r="B3" s="58"/>
      <c r="C3" s="58"/>
      <c r="D3" s="58"/>
      <c r="E3" s="58"/>
      <c r="F3" s="58"/>
      <c r="G3" s="59"/>
      <c r="H3" s="60"/>
      <c r="I3" s="58"/>
      <c r="J3" s="251"/>
      <c r="K3" s="62"/>
      <c r="L3" s="62"/>
      <c r="M3" s="62"/>
      <c r="N3" s="62"/>
      <c r="O3" s="251" t="s">
        <v>1279</v>
      </c>
    </row>
    <row r="4" spans="1:15" s="217" customFormat="1" ht="15.6" x14ac:dyDescent="0.25">
      <c r="A4" s="249"/>
      <c r="B4" s="58"/>
      <c r="C4" s="58"/>
      <c r="D4" s="58"/>
      <c r="E4" s="58"/>
      <c r="F4" s="58"/>
      <c r="G4" s="59"/>
      <c r="H4" s="60"/>
      <c r="I4" s="58"/>
      <c r="J4" s="252"/>
      <c r="K4" s="62"/>
      <c r="L4" s="62"/>
      <c r="M4" s="62"/>
      <c r="N4" s="62"/>
      <c r="O4" s="252" t="s">
        <v>1280</v>
      </c>
    </row>
    <row r="5" spans="1:15" s="217" customFormat="1" ht="14.4" thickBot="1" x14ac:dyDescent="0.3">
      <c r="A5" s="370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75"/>
    </row>
    <row r="6" spans="1:15" s="217" customFormat="1" x14ac:dyDescent="0.25">
      <c r="A6" s="253" t="s">
        <v>1281</v>
      </c>
      <c r="B6" s="254"/>
      <c r="C6" s="254"/>
      <c r="D6" s="254"/>
      <c r="E6" s="81" t="s">
        <v>1282</v>
      </c>
      <c r="F6" s="81" t="s">
        <v>1283</v>
      </c>
      <c r="G6" s="82"/>
      <c r="H6" s="257"/>
      <c r="I6" s="254"/>
      <c r="J6" s="254"/>
      <c r="K6" s="255"/>
      <c r="L6" s="256"/>
      <c r="M6" s="262"/>
      <c r="N6" s="262"/>
      <c r="O6" s="263"/>
    </row>
    <row r="7" spans="1:15" s="330" customFormat="1" ht="14.4" thickBot="1" x14ac:dyDescent="0.3">
      <c r="A7" s="260" t="s">
        <v>4230</v>
      </c>
      <c r="B7" s="58"/>
      <c r="C7" s="58"/>
      <c r="D7" s="58"/>
      <c r="E7" s="68">
        <v>0.20499999999999999</v>
      </c>
      <c r="F7" s="339">
        <v>0.70669999999999999</v>
      </c>
      <c r="G7" s="66"/>
      <c r="H7" s="60"/>
      <c r="I7" s="58"/>
      <c r="J7" s="58"/>
      <c r="K7" s="76"/>
      <c r="L7" s="59"/>
      <c r="M7" s="62"/>
      <c r="N7" s="62"/>
      <c r="O7" s="275"/>
    </row>
    <row r="8" spans="1:15" s="217" customFormat="1" ht="14.4" thickBot="1" x14ac:dyDescent="0.3">
      <c r="A8" s="352" t="s">
        <v>2822</v>
      </c>
      <c r="B8" s="353"/>
      <c r="C8" s="353"/>
      <c r="D8" s="353"/>
      <c r="E8" s="85">
        <v>0.24099999999999999</v>
      </c>
      <c r="F8" s="65" t="s">
        <v>1285</v>
      </c>
      <c r="G8" s="66"/>
      <c r="H8" s="60"/>
      <c r="I8" s="58"/>
      <c r="J8" s="58"/>
      <c r="K8" s="357"/>
      <c r="L8" s="59"/>
      <c r="M8" s="62"/>
      <c r="N8" s="62"/>
      <c r="O8" s="275"/>
    </row>
    <row r="9" spans="1:15" s="217" customFormat="1" ht="14.4" thickBot="1" x14ac:dyDescent="0.3">
      <c r="A9" s="260" t="s">
        <v>1284</v>
      </c>
      <c r="B9" s="58"/>
      <c r="C9" s="58"/>
      <c r="D9" s="58"/>
      <c r="E9" s="68"/>
      <c r="F9" s="68">
        <v>1.1463000000000001</v>
      </c>
      <c r="G9" s="66"/>
      <c r="H9" s="60"/>
      <c r="I9" s="58"/>
      <c r="J9" s="58"/>
      <c r="K9" s="76"/>
      <c r="L9" s="59"/>
      <c r="M9" s="62"/>
      <c r="N9" s="62"/>
      <c r="O9" s="275"/>
    </row>
    <row r="10" spans="1:15" s="217" customFormat="1" x14ac:dyDescent="0.25">
      <c r="A10" s="69" t="s">
        <v>2825</v>
      </c>
      <c r="B10" s="70"/>
      <c r="C10" s="70"/>
      <c r="D10" s="71"/>
      <c r="E10" s="75"/>
      <c r="F10" s="68"/>
      <c r="G10" s="66"/>
      <c r="H10" s="60"/>
      <c r="I10" s="58"/>
      <c r="J10" s="58"/>
      <c r="K10" s="77"/>
      <c r="L10" s="59"/>
      <c r="M10" s="62"/>
      <c r="N10" s="62"/>
      <c r="O10" s="275"/>
    </row>
    <row r="11" spans="1:15" s="217" customFormat="1" ht="43.2" customHeight="1" thickBot="1" x14ac:dyDescent="0.3">
      <c r="A11" s="72"/>
      <c r="B11" s="73"/>
      <c r="C11" s="73"/>
      <c r="D11" s="74"/>
      <c r="E11" s="269"/>
      <c r="F11" s="269"/>
      <c r="G11" s="269"/>
      <c r="H11" s="73"/>
      <c r="I11" s="73"/>
      <c r="J11" s="283"/>
      <c r="K11" s="276"/>
      <c r="L11" s="276"/>
      <c r="M11" s="276"/>
      <c r="N11" s="276"/>
      <c r="O11" s="277"/>
    </row>
    <row r="12" spans="1:15" ht="13.8" customHeight="1" thickBot="1" x14ac:dyDescent="0.3">
      <c r="A12" s="371" t="s">
        <v>2914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3"/>
    </row>
    <row r="13" spans="1:15" ht="14.4" thickBot="1" x14ac:dyDescent="0.3">
      <c r="A13" s="325" t="s">
        <v>2</v>
      </c>
      <c r="B13" s="326" t="s">
        <v>5</v>
      </c>
      <c r="C13" s="327" t="s">
        <v>2826</v>
      </c>
      <c r="D13" s="328" t="s">
        <v>2915</v>
      </c>
      <c r="E13" s="328" t="s">
        <v>2916</v>
      </c>
      <c r="F13" s="328" t="s">
        <v>2917</v>
      </c>
      <c r="G13" s="328" t="s">
        <v>2918</v>
      </c>
      <c r="H13" s="328" t="s">
        <v>2919</v>
      </c>
      <c r="I13" s="328" t="s">
        <v>2920</v>
      </c>
      <c r="J13" s="328" t="s">
        <v>2921</v>
      </c>
      <c r="K13" s="328" t="s">
        <v>2922</v>
      </c>
      <c r="L13" s="328" t="s">
        <v>2923</v>
      </c>
      <c r="M13" s="328" t="s">
        <v>2924</v>
      </c>
      <c r="N13" s="328" t="s">
        <v>2925</v>
      </c>
      <c r="O13" s="329" t="s">
        <v>2926</v>
      </c>
    </row>
    <row r="14" spans="1:15" ht="26.4" x14ac:dyDescent="0.25">
      <c r="A14" s="421" t="s">
        <v>12</v>
      </c>
      <c r="B14" s="422" t="s">
        <v>14</v>
      </c>
      <c r="C14" s="423" t="s">
        <v>2827</v>
      </c>
      <c r="D14" s="424" t="s">
        <v>2827</v>
      </c>
      <c r="E14" s="423" t="s">
        <v>15</v>
      </c>
      <c r="F14" s="423" t="s">
        <v>15</v>
      </c>
      <c r="G14" s="423" t="s">
        <v>15</v>
      </c>
      <c r="H14" s="423" t="s">
        <v>15</v>
      </c>
      <c r="I14" s="423" t="s">
        <v>15</v>
      </c>
      <c r="J14" s="423" t="s">
        <v>15</v>
      </c>
      <c r="K14" s="423" t="s">
        <v>15</v>
      </c>
      <c r="L14" s="423" t="s">
        <v>15</v>
      </c>
      <c r="M14" s="423" t="s">
        <v>15</v>
      </c>
      <c r="N14" s="423" t="s">
        <v>15</v>
      </c>
      <c r="O14" s="425" t="s">
        <v>15</v>
      </c>
    </row>
    <row r="15" spans="1:15" ht="26.4" x14ac:dyDescent="0.25">
      <c r="A15" s="426" t="s">
        <v>72</v>
      </c>
      <c r="B15" s="427" t="s">
        <v>73</v>
      </c>
      <c r="C15" s="428" t="s">
        <v>2828</v>
      </c>
      <c r="D15" s="429" t="s">
        <v>2829</v>
      </c>
      <c r="E15" s="429" t="s">
        <v>2830</v>
      </c>
      <c r="F15" s="428" t="s">
        <v>15</v>
      </c>
      <c r="G15" s="428" t="s">
        <v>15</v>
      </c>
      <c r="H15" s="428" t="s">
        <v>15</v>
      </c>
      <c r="I15" s="428" t="s">
        <v>15</v>
      </c>
      <c r="J15" s="428" t="s">
        <v>15</v>
      </c>
      <c r="K15" s="428" t="s">
        <v>15</v>
      </c>
      <c r="L15" s="428" t="s">
        <v>15</v>
      </c>
      <c r="M15" s="428" t="s">
        <v>15</v>
      </c>
      <c r="N15" s="428" t="s">
        <v>15</v>
      </c>
      <c r="O15" s="430" t="s">
        <v>15</v>
      </c>
    </row>
    <row r="16" spans="1:15" ht="26.4" x14ac:dyDescent="0.25">
      <c r="A16" s="426" t="s">
        <v>124</v>
      </c>
      <c r="B16" s="427" t="s">
        <v>125</v>
      </c>
      <c r="C16" s="428" t="s">
        <v>2831</v>
      </c>
      <c r="D16" s="428" t="s">
        <v>15</v>
      </c>
      <c r="E16" s="429" t="s">
        <v>2832</v>
      </c>
      <c r="F16" s="429" t="s">
        <v>2833</v>
      </c>
      <c r="G16" s="428" t="s">
        <v>15</v>
      </c>
      <c r="H16" s="428" t="s">
        <v>15</v>
      </c>
      <c r="I16" s="428" t="s">
        <v>15</v>
      </c>
      <c r="J16" s="428" t="s">
        <v>15</v>
      </c>
      <c r="K16" s="428" t="s">
        <v>15</v>
      </c>
      <c r="L16" s="428" t="s">
        <v>15</v>
      </c>
      <c r="M16" s="428" t="s">
        <v>15</v>
      </c>
      <c r="N16" s="428" t="s">
        <v>15</v>
      </c>
      <c r="O16" s="430" t="s">
        <v>15</v>
      </c>
    </row>
    <row r="17" spans="1:15" ht="26.4" x14ac:dyDescent="0.25">
      <c r="A17" s="426" t="s">
        <v>200</v>
      </c>
      <c r="B17" s="427" t="s">
        <v>201</v>
      </c>
      <c r="C17" s="428" t="s">
        <v>2834</v>
      </c>
      <c r="D17" s="428" t="s">
        <v>15</v>
      </c>
      <c r="E17" s="428" t="s">
        <v>15</v>
      </c>
      <c r="F17" s="428" t="s">
        <v>15</v>
      </c>
      <c r="G17" s="428" t="s">
        <v>15</v>
      </c>
      <c r="H17" s="428" t="s">
        <v>15</v>
      </c>
      <c r="I17" s="429" t="s">
        <v>2835</v>
      </c>
      <c r="J17" s="429" t="s">
        <v>2835</v>
      </c>
      <c r="K17" s="428" t="s">
        <v>15</v>
      </c>
      <c r="L17" s="428" t="s">
        <v>15</v>
      </c>
      <c r="M17" s="428" t="s">
        <v>15</v>
      </c>
      <c r="N17" s="428" t="s">
        <v>15</v>
      </c>
      <c r="O17" s="430" t="s">
        <v>15</v>
      </c>
    </row>
    <row r="18" spans="1:15" ht="26.4" x14ac:dyDescent="0.25">
      <c r="A18" s="426" t="s">
        <v>247</v>
      </c>
      <c r="B18" s="427" t="s">
        <v>248</v>
      </c>
      <c r="C18" s="428" t="s">
        <v>2836</v>
      </c>
      <c r="D18" s="428" t="s">
        <v>15</v>
      </c>
      <c r="E18" s="428" t="s">
        <v>15</v>
      </c>
      <c r="F18" s="428" t="s">
        <v>15</v>
      </c>
      <c r="G18" s="429" t="s">
        <v>2837</v>
      </c>
      <c r="H18" s="429" t="s">
        <v>2837</v>
      </c>
      <c r="I18" s="429" t="s">
        <v>2838</v>
      </c>
      <c r="J18" s="428" t="s">
        <v>15</v>
      </c>
      <c r="K18" s="428" t="s">
        <v>15</v>
      </c>
      <c r="L18" s="428" t="s">
        <v>15</v>
      </c>
      <c r="M18" s="428" t="s">
        <v>15</v>
      </c>
      <c r="N18" s="428" t="s">
        <v>15</v>
      </c>
      <c r="O18" s="430" t="s">
        <v>15</v>
      </c>
    </row>
    <row r="19" spans="1:15" ht="26.4" x14ac:dyDescent="0.25">
      <c r="A19" s="426" t="s">
        <v>278</v>
      </c>
      <c r="B19" s="427" t="s">
        <v>279</v>
      </c>
      <c r="C19" s="428" t="s">
        <v>2839</v>
      </c>
      <c r="D19" s="428" t="s">
        <v>15</v>
      </c>
      <c r="E19" s="428" t="s">
        <v>15</v>
      </c>
      <c r="F19" s="428" t="s">
        <v>15</v>
      </c>
      <c r="G19" s="428" t="s">
        <v>15</v>
      </c>
      <c r="H19" s="428" t="s">
        <v>15</v>
      </c>
      <c r="I19" s="428" t="s">
        <v>15</v>
      </c>
      <c r="J19" s="429" t="s">
        <v>2839</v>
      </c>
      <c r="K19" s="428" t="s">
        <v>15</v>
      </c>
      <c r="L19" s="428" t="s">
        <v>15</v>
      </c>
      <c r="M19" s="428" t="s">
        <v>15</v>
      </c>
      <c r="N19" s="428" t="s">
        <v>15</v>
      </c>
      <c r="O19" s="430" t="s">
        <v>15</v>
      </c>
    </row>
    <row r="20" spans="1:15" ht="26.4" x14ac:dyDescent="0.25">
      <c r="A20" s="426" t="s">
        <v>286</v>
      </c>
      <c r="B20" s="427" t="s">
        <v>287</v>
      </c>
      <c r="C20" s="428" t="s">
        <v>2840</v>
      </c>
      <c r="D20" s="428" t="s">
        <v>15</v>
      </c>
      <c r="E20" s="428" t="s">
        <v>15</v>
      </c>
      <c r="F20" s="428" t="s">
        <v>15</v>
      </c>
      <c r="G20" s="429" t="s">
        <v>2841</v>
      </c>
      <c r="H20" s="429" t="s">
        <v>2841</v>
      </c>
      <c r="I20" s="429" t="s">
        <v>2842</v>
      </c>
      <c r="J20" s="428" t="s">
        <v>15</v>
      </c>
      <c r="K20" s="428" t="s">
        <v>15</v>
      </c>
      <c r="L20" s="428" t="s">
        <v>15</v>
      </c>
      <c r="M20" s="428" t="s">
        <v>15</v>
      </c>
      <c r="N20" s="428" t="s">
        <v>15</v>
      </c>
      <c r="O20" s="430" t="s">
        <v>15</v>
      </c>
    </row>
    <row r="21" spans="1:15" ht="26.4" x14ac:dyDescent="0.25">
      <c r="A21" s="426" t="s">
        <v>370</v>
      </c>
      <c r="B21" s="427" t="s">
        <v>371</v>
      </c>
      <c r="C21" s="428" t="s">
        <v>2843</v>
      </c>
      <c r="D21" s="428" t="s">
        <v>15</v>
      </c>
      <c r="E21" s="428" t="s">
        <v>15</v>
      </c>
      <c r="F21" s="428" t="s">
        <v>15</v>
      </c>
      <c r="G21" s="428" t="s">
        <v>15</v>
      </c>
      <c r="H21" s="428" t="s">
        <v>15</v>
      </c>
      <c r="I21" s="428" t="s">
        <v>15</v>
      </c>
      <c r="J21" s="429" t="s">
        <v>2844</v>
      </c>
      <c r="K21" s="429" t="s">
        <v>2844</v>
      </c>
      <c r="L21" s="428" t="s">
        <v>15</v>
      </c>
      <c r="M21" s="428" t="s">
        <v>15</v>
      </c>
      <c r="N21" s="428" t="s">
        <v>15</v>
      </c>
      <c r="O21" s="430" t="s">
        <v>15</v>
      </c>
    </row>
    <row r="22" spans="1:15" ht="26.4" x14ac:dyDescent="0.25">
      <c r="A22" s="426" t="s">
        <v>388</v>
      </c>
      <c r="B22" s="427" t="s">
        <v>389</v>
      </c>
      <c r="C22" s="428" t="s">
        <v>2845</v>
      </c>
      <c r="D22" s="428" t="s">
        <v>15</v>
      </c>
      <c r="E22" s="428" t="s">
        <v>15</v>
      </c>
      <c r="F22" s="428" t="s">
        <v>15</v>
      </c>
      <c r="G22" s="428" t="s">
        <v>15</v>
      </c>
      <c r="H22" s="428" t="s">
        <v>15</v>
      </c>
      <c r="I22" s="428" t="s">
        <v>15</v>
      </c>
      <c r="J22" s="428" t="s">
        <v>15</v>
      </c>
      <c r="K22" s="428" t="s">
        <v>15</v>
      </c>
      <c r="L22" s="429" t="s">
        <v>2846</v>
      </c>
      <c r="M22" s="429" t="s">
        <v>2846</v>
      </c>
      <c r="N22" s="428" t="s">
        <v>15</v>
      </c>
      <c r="O22" s="430" t="s">
        <v>15</v>
      </c>
    </row>
    <row r="23" spans="1:15" ht="26.4" x14ac:dyDescent="0.25">
      <c r="A23" s="426" t="s">
        <v>410</v>
      </c>
      <c r="B23" s="427" t="s">
        <v>411</v>
      </c>
      <c r="C23" s="428" t="s">
        <v>2847</v>
      </c>
      <c r="D23" s="428" t="s">
        <v>15</v>
      </c>
      <c r="E23" s="428" t="s">
        <v>15</v>
      </c>
      <c r="F23" s="428" t="s">
        <v>15</v>
      </c>
      <c r="G23" s="428" t="s">
        <v>15</v>
      </c>
      <c r="H23" s="428" t="s">
        <v>15</v>
      </c>
      <c r="I23" s="428" t="s">
        <v>15</v>
      </c>
      <c r="J23" s="428" t="s">
        <v>15</v>
      </c>
      <c r="K23" s="428" t="s">
        <v>15</v>
      </c>
      <c r="L23" s="429" t="s">
        <v>2848</v>
      </c>
      <c r="M23" s="429" t="s">
        <v>2848</v>
      </c>
      <c r="N23" s="428" t="s">
        <v>15</v>
      </c>
      <c r="O23" s="430" t="s">
        <v>15</v>
      </c>
    </row>
    <row r="24" spans="1:15" ht="26.4" x14ac:dyDescent="0.25">
      <c r="A24" s="426" t="s">
        <v>416</v>
      </c>
      <c r="B24" s="427" t="s">
        <v>417</v>
      </c>
      <c r="C24" s="428" t="s">
        <v>2849</v>
      </c>
      <c r="D24" s="428" t="s">
        <v>15</v>
      </c>
      <c r="E24" s="428" t="s">
        <v>15</v>
      </c>
      <c r="F24" s="428" t="s">
        <v>15</v>
      </c>
      <c r="G24" s="428" t="s">
        <v>15</v>
      </c>
      <c r="H24" s="428" t="s">
        <v>15</v>
      </c>
      <c r="I24" s="428" t="s">
        <v>15</v>
      </c>
      <c r="J24" s="428" t="s">
        <v>15</v>
      </c>
      <c r="K24" s="428" t="s">
        <v>15</v>
      </c>
      <c r="L24" s="429" t="s">
        <v>2850</v>
      </c>
      <c r="M24" s="429" t="s">
        <v>2850</v>
      </c>
      <c r="N24" s="428" t="s">
        <v>15</v>
      </c>
      <c r="O24" s="430" t="s">
        <v>15</v>
      </c>
    </row>
    <row r="25" spans="1:15" ht="26.4" x14ac:dyDescent="0.25">
      <c r="A25" s="426" t="s">
        <v>423</v>
      </c>
      <c r="B25" s="427" t="s">
        <v>424</v>
      </c>
      <c r="C25" s="428" t="s">
        <v>2851</v>
      </c>
      <c r="D25" s="428" t="s">
        <v>15</v>
      </c>
      <c r="E25" s="428" t="s">
        <v>15</v>
      </c>
      <c r="F25" s="428" t="s">
        <v>15</v>
      </c>
      <c r="G25" s="428" t="s">
        <v>15</v>
      </c>
      <c r="H25" s="428" t="s">
        <v>15</v>
      </c>
      <c r="I25" s="428" t="s">
        <v>15</v>
      </c>
      <c r="J25" s="428" t="s">
        <v>15</v>
      </c>
      <c r="K25" s="428" t="s">
        <v>15</v>
      </c>
      <c r="L25" s="428" t="s">
        <v>15</v>
      </c>
      <c r="M25" s="428" t="s">
        <v>15</v>
      </c>
      <c r="N25" s="429" t="s">
        <v>2852</v>
      </c>
      <c r="O25" s="431" t="s">
        <v>2852</v>
      </c>
    </row>
    <row r="26" spans="1:15" ht="26.4" x14ac:dyDescent="0.25">
      <c r="A26" s="426" t="s">
        <v>457</v>
      </c>
      <c r="B26" s="427" t="s">
        <v>458</v>
      </c>
      <c r="C26" s="428" t="s">
        <v>2853</v>
      </c>
      <c r="D26" s="428" t="s">
        <v>15</v>
      </c>
      <c r="E26" s="428" t="s">
        <v>15</v>
      </c>
      <c r="F26" s="428" t="s">
        <v>15</v>
      </c>
      <c r="G26" s="428" t="s">
        <v>15</v>
      </c>
      <c r="H26" s="428" t="s">
        <v>15</v>
      </c>
      <c r="I26" s="428" t="s">
        <v>15</v>
      </c>
      <c r="J26" s="428" t="s">
        <v>15</v>
      </c>
      <c r="K26" s="429" t="s">
        <v>2853</v>
      </c>
      <c r="L26" s="428" t="s">
        <v>15</v>
      </c>
      <c r="M26" s="428" t="s">
        <v>15</v>
      </c>
      <c r="N26" s="428" t="s">
        <v>15</v>
      </c>
      <c r="O26" s="430" t="s">
        <v>15</v>
      </c>
    </row>
    <row r="27" spans="1:15" ht="26.4" x14ac:dyDescent="0.25">
      <c r="A27" s="426" t="s">
        <v>462</v>
      </c>
      <c r="B27" s="427" t="s">
        <v>463</v>
      </c>
      <c r="C27" s="428" t="s">
        <v>2854</v>
      </c>
      <c r="D27" s="428" t="s">
        <v>15</v>
      </c>
      <c r="E27" s="428" t="s">
        <v>15</v>
      </c>
      <c r="F27" s="428" t="s">
        <v>15</v>
      </c>
      <c r="G27" s="428" t="s">
        <v>15</v>
      </c>
      <c r="H27" s="428" t="s">
        <v>15</v>
      </c>
      <c r="I27" s="428" t="s">
        <v>15</v>
      </c>
      <c r="J27" s="428" t="s">
        <v>15</v>
      </c>
      <c r="K27" s="428" t="s">
        <v>15</v>
      </c>
      <c r="L27" s="428" t="s">
        <v>15</v>
      </c>
      <c r="M27" s="428" t="s">
        <v>15</v>
      </c>
      <c r="N27" s="428" t="s">
        <v>15</v>
      </c>
      <c r="O27" s="431" t="s">
        <v>2854</v>
      </c>
    </row>
    <row r="28" spans="1:15" ht="26.4" x14ac:dyDescent="0.25">
      <c r="A28" s="426" t="s">
        <v>537</v>
      </c>
      <c r="B28" s="427" t="s">
        <v>538</v>
      </c>
      <c r="C28" s="428" t="s">
        <v>2855</v>
      </c>
      <c r="D28" s="428" t="s">
        <v>15</v>
      </c>
      <c r="E28" s="428" t="s">
        <v>15</v>
      </c>
      <c r="F28" s="428" t="s">
        <v>15</v>
      </c>
      <c r="G28" s="428" t="s">
        <v>15</v>
      </c>
      <c r="H28" s="428" t="s">
        <v>15</v>
      </c>
      <c r="I28" s="429" t="s">
        <v>2856</v>
      </c>
      <c r="J28" s="428" t="s">
        <v>15</v>
      </c>
      <c r="K28" s="428" t="s">
        <v>15</v>
      </c>
      <c r="L28" s="428" t="s">
        <v>15</v>
      </c>
      <c r="M28" s="428" t="s">
        <v>15</v>
      </c>
      <c r="N28" s="428" t="s">
        <v>15</v>
      </c>
      <c r="O28" s="431" t="s">
        <v>2856</v>
      </c>
    </row>
    <row r="29" spans="1:15" ht="26.4" x14ac:dyDescent="0.25">
      <c r="A29" s="426" t="s">
        <v>843</v>
      </c>
      <c r="B29" s="427" t="s">
        <v>844</v>
      </c>
      <c r="C29" s="428" t="s">
        <v>2857</v>
      </c>
      <c r="D29" s="428" t="s">
        <v>15</v>
      </c>
      <c r="E29" s="428" t="s">
        <v>15</v>
      </c>
      <c r="F29" s="428" t="s">
        <v>15</v>
      </c>
      <c r="G29" s="428" t="s">
        <v>15</v>
      </c>
      <c r="H29" s="428" t="s">
        <v>15</v>
      </c>
      <c r="I29" s="428" t="s">
        <v>15</v>
      </c>
      <c r="J29" s="428" t="s">
        <v>15</v>
      </c>
      <c r="K29" s="429" t="s">
        <v>2858</v>
      </c>
      <c r="L29" s="428" t="s">
        <v>15</v>
      </c>
      <c r="M29" s="428" t="s">
        <v>15</v>
      </c>
      <c r="N29" s="429" t="s">
        <v>2858</v>
      </c>
      <c r="O29" s="430" t="s">
        <v>15</v>
      </c>
    </row>
    <row r="30" spans="1:15" ht="26.4" x14ac:dyDescent="0.25">
      <c r="A30" s="426" t="s">
        <v>1159</v>
      </c>
      <c r="B30" s="427" t="s">
        <v>1160</v>
      </c>
      <c r="C30" s="428" t="s">
        <v>2859</v>
      </c>
      <c r="D30" s="428" t="s">
        <v>15</v>
      </c>
      <c r="E30" s="428" t="s">
        <v>15</v>
      </c>
      <c r="F30" s="428" t="s">
        <v>15</v>
      </c>
      <c r="G30" s="428" t="s">
        <v>15</v>
      </c>
      <c r="H30" s="428" t="s">
        <v>15</v>
      </c>
      <c r="I30" s="428" t="s">
        <v>15</v>
      </c>
      <c r="J30" s="428" t="s">
        <v>15</v>
      </c>
      <c r="K30" s="428" t="s">
        <v>15</v>
      </c>
      <c r="L30" s="428" t="s">
        <v>15</v>
      </c>
      <c r="M30" s="429" t="s">
        <v>2860</v>
      </c>
      <c r="N30" s="429" t="s">
        <v>2860</v>
      </c>
      <c r="O30" s="430" t="s">
        <v>15</v>
      </c>
    </row>
    <row r="31" spans="1:15" ht="26.4" x14ac:dyDescent="0.25">
      <c r="A31" s="426" t="s">
        <v>1211</v>
      </c>
      <c r="B31" s="427" t="s">
        <v>1212</v>
      </c>
      <c r="C31" s="428" t="s">
        <v>2861</v>
      </c>
      <c r="D31" s="428" t="s">
        <v>15</v>
      </c>
      <c r="E31" s="428" t="s">
        <v>15</v>
      </c>
      <c r="F31" s="428" t="s">
        <v>15</v>
      </c>
      <c r="G31" s="428" t="s">
        <v>15</v>
      </c>
      <c r="H31" s="428" t="s">
        <v>15</v>
      </c>
      <c r="I31" s="429" t="s">
        <v>2862</v>
      </c>
      <c r="J31" s="428" t="s">
        <v>15</v>
      </c>
      <c r="K31" s="428" t="s">
        <v>15</v>
      </c>
      <c r="L31" s="428" t="s">
        <v>15</v>
      </c>
      <c r="M31" s="428" t="s">
        <v>15</v>
      </c>
      <c r="N31" s="428" t="s">
        <v>15</v>
      </c>
      <c r="O31" s="431" t="s">
        <v>2862</v>
      </c>
    </row>
    <row r="32" spans="1:15" ht="26.4" x14ac:dyDescent="0.25">
      <c r="A32" s="426" t="s">
        <v>1224</v>
      </c>
      <c r="B32" s="427" t="s">
        <v>1225</v>
      </c>
      <c r="C32" s="428" t="s">
        <v>2863</v>
      </c>
      <c r="D32" s="428" t="s">
        <v>15</v>
      </c>
      <c r="E32" s="428" t="s">
        <v>15</v>
      </c>
      <c r="F32" s="428" t="s">
        <v>15</v>
      </c>
      <c r="G32" s="428" t="s">
        <v>15</v>
      </c>
      <c r="H32" s="428" t="s">
        <v>15</v>
      </c>
      <c r="I32" s="428" t="s">
        <v>15</v>
      </c>
      <c r="J32" s="428" t="s">
        <v>15</v>
      </c>
      <c r="K32" s="429" t="s">
        <v>2863</v>
      </c>
      <c r="L32" s="428" t="s">
        <v>15</v>
      </c>
      <c r="M32" s="428" t="s">
        <v>15</v>
      </c>
      <c r="N32" s="428" t="s">
        <v>15</v>
      </c>
      <c r="O32" s="430" t="s">
        <v>15</v>
      </c>
    </row>
    <row r="33" spans="1:15" ht="26.4" x14ac:dyDescent="0.25">
      <c r="A33" s="426" t="s">
        <v>1250</v>
      </c>
      <c r="B33" s="427" t="s">
        <v>1251</v>
      </c>
      <c r="C33" s="428" t="s">
        <v>2864</v>
      </c>
      <c r="D33" s="428" t="s">
        <v>15</v>
      </c>
      <c r="E33" s="428" t="s">
        <v>15</v>
      </c>
      <c r="F33" s="428" t="s">
        <v>15</v>
      </c>
      <c r="G33" s="428" t="s">
        <v>15</v>
      </c>
      <c r="H33" s="428" t="s">
        <v>15</v>
      </c>
      <c r="I33" s="428" t="s">
        <v>15</v>
      </c>
      <c r="J33" s="428" t="s">
        <v>15</v>
      </c>
      <c r="K33" s="428" t="s">
        <v>15</v>
      </c>
      <c r="L33" s="428" t="s">
        <v>15</v>
      </c>
      <c r="M33" s="428" t="s">
        <v>15</v>
      </c>
      <c r="N33" s="428" t="s">
        <v>15</v>
      </c>
      <c r="O33" s="431" t="s">
        <v>2864</v>
      </c>
    </row>
    <row r="34" spans="1:15" ht="27" thickBot="1" x14ac:dyDescent="0.3">
      <c r="A34" s="432" t="s">
        <v>1270</v>
      </c>
      <c r="B34" s="433" t="s">
        <v>1271</v>
      </c>
      <c r="C34" s="434" t="s">
        <v>2865</v>
      </c>
      <c r="D34" s="434" t="s">
        <v>15</v>
      </c>
      <c r="E34" s="434" t="s">
        <v>15</v>
      </c>
      <c r="F34" s="434" t="s">
        <v>15</v>
      </c>
      <c r="G34" s="434" t="s">
        <v>15</v>
      </c>
      <c r="H34" s="434" t="s">
        <v>15</v>
      </c>
      <c r="I34" s="434" t="s">
        <v>15</v>
      </c>
      <c r="J34" s="434" t="s">
        <v>15</v>
      </c>
      <c r="K34" s="434" t="s">
        <v>15</v>
      </c>
      <c r="L34" s="434" t="s">
        <v>15</v>
      </c>
      <c r="M34" s="434" t="s">
        <v>15</v>
      </c>
      <c r="N34" s="434" t="s">
        <v>15</v>
      </c>
      <c r="O34" s="435" t="s">
        <v>2865</v>
      </c>
    </row>
    <row r="35" spans="1:15" x14ac:dyDescent="0.25">
      <c r="A35" s="229" t="s">
        <v>2866</v>
      </c>
      <c r="B35" s="230"/>
      <c r="C35" s="231"/>
      <c r="D35" s="232" t="s">
        <v>2867</v>
      </c>
      <c r="E35" s="232" t="s">
        <v>2868</v>
      </c>
      <c r="F35" s="232" t="s">
        <v>2869</v>
      </c>
      <c r="G35" s="232" t="s">
        <v>2870</v>
      </c>
      <c r="H35" s="232" t="s">
        <v>2870</v>
      </c>
      <c r="I35" s="232" t="s">
        <v>2871</v>
      </c>
      <c r="J35" s="232" t="s">
        <v>2872</v>
      </c>
      <c r="K35" s="232" t="s">
        <v>2873</v>
      </c>
      <c r="L35" s="232" t="s">
        <v>2874</v>
      </c>
      <c r="M35" s="232" t="s">
        <v>2875</v>
      </c>
      <c r="N35" s="232" t="s">
        <v>2876</v>
      </c>
      <c r="O35" s="233" t="s">
        <v>2877</v>
      </c>
    </row>
    <row r="36" spans="1:15" x14ac:dyDescent="0.25">
      <c r="A36" s="234" t="s">
        <v>2878</v>
      </c>
      <c r="B36" s="22"/>
      <c r="C36" s="64"/>
      <c r="D36" s="228" t="s">
        <v>2879</v>
      </c>
      <c r="E36" s="228" t="s">
        <v>2880</v>
      </c>
      <c r="F36" s="228" t="s">
        <v>2881</v>
      </c>
      <c r="G36" s="228" t="s">
        <v>2882</v>
      </c>
      <c r="H36" s="228" t="s">
        <v>2882</v>
      </c>
      <c r="I36" s="228" t="s">
        <v>2883</v>
      </c>
      <c r="J36" s="228" t="s">
        <v>2884</v>
      </c>
      <c r="K36" s="228" t="s">
        <v>2885</v>
      </c>
      <c r="L36" s="228" t="s">
        <v>2886</v>
      </c>
      <c r="M36" s="228" t="s">
        <v>2887</v>
      </c>
      <c r="N36" s="228" t="s">
        <v>2888</v>
      </c>
      <c r="O36" s="235" t="s">
        <v>2889</v>
      </c>
    </row>
    <row r="37" spans="1:15" x14ac:dyDescent="0.25">
      <c r="A37" s="234" t="s">
        <v>2890</v>
      </c>
      <c r="B37" s="22"/>
      <c r="C37" s="64"/>
      <c r="D37" s="228" t="s">
        <v>2867</v>
      </c>
      <c r="E37" s="228" t="s">
        <v>2891</v>
      </c>
      <c r="F37" s="228" t="s">
        <v>2892</v>
      </c>
      <c r="G37" s="228" t="s">
        <v>2893</v>
      </c>
      <c r="H37" s="228" t="s">
        <v>2894</v>
      </c>
      <c r="I37" s="228" t="s">
        <v>2895</v>
      </c>
      <c r="J37" s="228" t="s">
        <v>2896</v>
      </c>
      <c r="K37" s="228" t="s">
        <v>2897</v>
      </c>
      <c r="L37" s="228" t="s">
        <v>2898</v>
      </c>
      <c r="M37" s="228" t="s">
        <v>2899</v>
      </c>
      <c r="N37" s="228" t="s">
        <v>2900</v>
      </c>
      <c r="O37" s="235" t="s">
        <v>2901</v>
      </c>
    </row>
    <row r="38" spans="1:15" x14ac:dyDescent="0.25">
      <c r="A38" s="234" t="s">
        <v>2902</v>
      </c>
      <c r="B38" s="22"/>
      <c r="C38" s="64"/>
      <c r="D38" s="228" t="s">
        <v>2879</v>
      </c>
      <c r="E38" s="228" t="s">
        <v>2903</v>
      </c>
      <c r="F38" s="228" t="s">
        <v>2904</v>
      </c>
      <c r="G38" s="228" t="s">
        <v>2905</v>
      </c>
      <c r="H38" s="228" t="s">
        <v>2906</v>
      </c>
      <c r="I38" s="228" t="s">
        <v>2907</v>
      </c>
      <c r="J38" s="228" t="s">
        <v>2908</v>
      </c>
      <c r="K38" s="228" t="s">
        <v>2909</v>
      </c>
      <c r="L38" s="228" t="s">
        <v>2910</v>
      </c>
      <c r="M38" s="228" t="s">
        <v>2911</v>
      </c>
      <c r="N38" s="228" t="s">
        <v>2912</v>
      </c>
      <c r="O38" s="240" t="s">
        <v>2913</v>
      </c>
    </row>
    <row r="39" spans="1:15" ht="14.4" thickBot="1" x14ac:dyDescent="0.3">
      <c r="A39" s="236"/>
      <c r="B39" s="237"/>
      <c r="C39" s="237"/>
      <c r="D39" s="237"/>
      <c r="E39" s="237"/>
      <c r="F39" s="237"/>
      <c r="G39" s="237"/>
      <c r="H39" s="238"/>
      <c r="I39" s="238"/>
      <c r="J39" s="238"/>
      <c r="K39" s="238"/>
      <c r="L39" s="238"/>
      <c r="M39" s="238"/>
      <c r="N39" s="238"/>
      <c r="O39" s="239"/>
    </row>
    <row r="40" spans="1:15" x14ac:dyDescent="0.25">
      <c r="A40" s="221"/>
      <c r="B40" s="221"/>
      <c r="C40" s="221"/>
      <c r="D40" s="221"/>
      <c r="E40" s="221"/>
      <c r="F40" s="221"/>
      <c r="G40" s="221"/>
    </row>
    <row r="41" spans="1:15" x14ac:dyDescent="0.25">
      <c r="A41" s="158"/>
      <c r="B41" s="159"/>
      <c r="C41" s="159"/>
      <c r="D41" s="159"/>
      <c r="E41" s="159"/>
      <c r="F41" s="159"/>
      <c r="G41" s="159"/>
    </row>
  </sheetData>
  <mergeCells count="9">
    <mergeCell ref="A36:B36"/>
    <mergeCell ref="A37:B37"/>
    <mergeCell ref="A38:B38"/>
    <mergeCell ref="A41:G41"/>
    <mergeCell ref="A8:D8"/>
    <mergeCell ref="A12:O12"/>
    <mergeCell ref="A10:D11"/>
    <mergeCell ref="H11:I11"/>
    <mergeCell ref="A35:B3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31B1-86C9-4611-9854-E3DC4B6966B0}">
  <dimension ref="A1:L36"/>
  <sheetViews>
    <sheetView workbookViewId="0">
      <selection activeCell="J10" sqref="J10"/>
    </sheetView>
  </sheetViews>
  <sheetFormatPr defaultRowHeight="13.8" x14ac:dyDescent="0.25"/>
  <cols>
    <col min="1" max="1" width="11.69921875" style="227" customWidth="1"/>
    <col min="2" max="3" width="10" style="227" bestFit="1" customWidth="1"/>
    <col min="4" max="4" width="40.09765625" style="227" customWidth="1"/>
    <col min="5" max="5" width="0.69921875" style="227" customWidth="1"/>
    <col min="6" max="6" width="0.5" style="227" customWidth="1"/>
    <col min="7" max="7" width="0.5" style="227" hidden="1" customWidth="1"/>
    <col min="8" max="8" width="1.296875" style="227" hidden="1" customWidth="1"/>
    <col min="9" max="9" width="13.09765625" style="227" customWidth="1"/>
    <col min="10" max="11" width="10" style="227" bestFit="1" customWidth="1"/>
    <col min="12" max="12" width="13.5" style="227" bestFit="1" customWidth="1"/>
  </cols>
  <sheetData>
    <row r="1" spans="1:12" s="227" customFormat="1" x14ac:dyDescent="0.25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</row>
    <row r="2" spans="1:12" s="227" customFormat="1" ht="15.6" x14ac:dyDescent="0.25">
      <c r="A2" s="249"/>
      <c r="B2" s="250"/>
      <c r="C2" s="250"/>
      <c r="D2" s="250"/>
      <c r="E2" s="250"/>
      <c r="F2" s="250"/>
      <c r="G2" s="264"/>
      <c r="H2" s="265"/>
      <c r="I2" s="250"/>
      <c r="J2" s="251"/>
      <c r="K2" s="248"/>
      <c r="L2" s="251" t="s">
        <v>1278</v>
      </c>
    </row>
    <row r="3" spans="1:12" s="227" customFormat="1" ht="15.6" x14ac:dyDescent="0.25">
      <c r="A3" s="249"/>
      <c r="B3" s="250"/>
      <c r="C3" s="250"/>
      <c r="D3" s="250"/>
      <c r="E3" s="250"/>
      <c r="F3" s="250"/>
      <c r="G3" s="264"/>
      <c r="H3" s="265"/>
      <c r="I3" s="250"/>
      <c r="J3" s="251"/>
      <c r="K3" s="248"/>
      <c r="L3" s="251" t="s">
        <v>1279</v>
      </c>
    </row>
    <row r="4" spans="1:12" s="227" customFormat="1" ht="16.2" thickBot="1" x14ac:dyDescent="0.3">
      <c r="A4" s="271"/>
      <c r="B4" s="269"/>
      <c r="C4" s="269"/>
      <c r="D4" s="269"/>
      <c r="E4" s="269"/>
      <c r="F4" s="269"/>
      <c r="G4" s="278"/>
      <c r="H4" s="279"/>
      <c r="I4" s="58"/>
      <c r="J4" s="252"/>
      <c r="K4" s="62"/>
      <c r="L4" s="252" t="s">
        <v>1280</v>
      </c>
    </row>
    <row r="5" spans="1:12" s="227" customFormat="1" x14ac:dyDescent="0.25">
      <c r="A5" s="253" t="s">
        <v>1281</v>
      </c>
      <c r="B5" s="254"/>
      <c r="C5" s="254"/>
      <c r="D5" s="254"/>
      <c r="E5" s="255"/>
      <c r="F5" s="255"/>
      <c r="G5" s="256"/>
      <c r="H5" s="257"/>
      <c r="I5" s="65" t="s">
        <v>1282</v>
      </c>
      <c r="J5" s="65" t="s">
        <v>1283</v>
      </c>
      <c r="K5" s="66"/>
      <c r="L5" s="67"/>
    </row>
    <row r="6" spans="1:12" s="227" customFormat="1" ht="14.4" thickBot="1" x14ac:dyDescent="0.3">
      <c r="A6" s="285" t="s">
        <v>1288</v>
      </c>
      <c r="B6" s="250"/>
      <c r="C6" s="250"/>
      <c r="D6" s="250"/>
      <c r="E6" s="266"/>
      <c r="F6" s="266"/>
      <c r="G6" s="264"/>
      <c r="H6" s="265"/>
      <c r="I6" s="68" t="s">
        <v>1289</v>
      </c>
      <c r="J6" s="68">
        <v>0.70669999999999999</v>
      </c>
      <c r="K6" s="66"/>
      <c r="L6" s="67"/>
    </row>
    <row r="7" spans="1:12" s="227" customFormat="1" ht="14.4" thickBot="1" x14ac:dyDescent="0.3">
      <c r="A7" s="352" t="s">
        <v>2822</v>
      </c>
      <c r="B7" s="353"/>
      <c r="C7" s="353"/>
      <c r="D7" s="354"/>
      <c r="E7" s="58"/>
      <c r="F7" s="266"/>
      <c r="G7" s="264"/>
      <c r="H7" s="265"/>
      <c r="I7" s="68"/>
      <c r="J7" s="68"/>
      <c r="K7" s="66"/>
      <c r="L7" s="67"/>
    </row>
    <row r="8" spans="1:12" s="227" customFormat="1" ht="14.4" thickBot="1" x14ac:dyDescent="0.3">
      <c r="A8" s="260" t="s">
        <v>1284</v>
      </c>
      <c r="B8" s="58"/>
      <c r="C8" s="58"/>
      <c r="D8" s="58"/>
      <c r="E8" s="267"/>
      <c r="F8" s="267"/>
      <c r="G8" s="264"/>
      <c r="H8" s="265"/>
      <c r="I8" s="65"/>
      <c r="J8" s="65" t="s">
        <v>1285</v>
      </c>
      <c r="K8" s="66"/>
      <c r="L8" s="67"/>
    </row>
    <row r="9" spans="1:12" s="227" customFormat="1" x14ac:dyDescent="0.25">
      <c r="A9" s="69" t="s">
        <v>2825</v>
      </c>
      <c r="B9" s="70"/>
      <c r="C9" s="70"/>
      <c r="D9" s="71"/>
      <c r="E9" s="264"/>
      <c r="F9" s="266"/>
      <c r="G9" s="264"/>
      <c r="H9" s="265"/>
      <c r="I9" s="68"/>
      <c r="J9" s="68">
        <v>1.1463000000000001</v>
      </c>
      <c r="K9" s="66"/>
      <c r="L9" s="67"/>
    </row>
    <row r="10" spans="1:12" s="227" customFormat="1" ht="41.4" customHeight="1" thickBot="1" x14ac:dyDescent="0.3">
      <c r="A10" s="72"/>
      <c r="B10" s="73"/>
      <c r="C10" s="73"/>
      <c r="D10" s="74"/>
      <c r="E10" s="278"/>
      <c r="F10" s="269"/>
      <c r="G10" s="269"/>
      <c r="H10" s="73"/>
      <c r="I10" s="73"/>
      <c r="J10" s="283"/>
      <c r="K10" s="276"/>
      <c r="L10" s="277"/>
    </row>
    <row r="11" spans="1:12" s="227" customFormat="1" ht="16.2" thickBot="1" x14ac:dyDescent="0.35">
      <c r="A11" s="166" t="s">
        <v>2962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4"/>
    </row>
    <row r="12" spans="1:12" x14ac:dyDescent="0.25">
      <c r="A12" s="247" t="s">
        <v>2927</v>
      </c>
      <c r="B12" s="246" t="s">
        <v>2928</v>
      </c>
      <c r="C12" s="246"/>
      <c r="D12" s="246"/>
      <c r="E12" s="246"/>
      <c r="F12" s="246"/>
      <c r="G12" s="246"/>
      <c r="H12" s="246"/>
      <c r="I12" s="246"/>
      <c r="J12" s="246"/>
      <c r="K12" s="246"/>
      <c r="L12" s="316"/>
    </row>
    <row r="13" spans="1:12" x14ac:dyDescent="0.25">
      <c r="A13" s="289">
        <v>1</v>
      </c>
      <c r="B13" s="317" t="s">
        <v>2929</v>
      </c>
      <c r="C13" s="317"/>
      <c r="D13" s="317"/>
      <c r="E13" s="317"/>
      <c r="F13" s="317"/>
      <c r="G13" s="317"/>
      <c r="H13" s="317"/>
      <c r="I13" s="317"/>
      <c r="J13" s="317"/>
      <c r="K13" s="317"/>
      <c r="L13" s="290" t="s">
        <v>2930</v>
      </c>
    </row>
    <row r="14" spans="1:12" x14ac:dyDescent="0.25">
      <c r="A14" s="289"/>
      <c r="B14" s="318" t="s">
        <v>2931</v>
      </c>
      <c r="C14" s="317"/>
      <c r="D14" s="317"/>
      <c r="E14" s="317"/>
      <c r="F14" s="317"/>
      <c r="G14" s="317"/>
      <c r="H14" s="317"/>
      <c r="I14" s="317"/>
      <c r="J14" s="317"/>
      <c r="K14" s="317"/>
      <c r="L14" s="272" t="s">
        <v>2930</v>
      </c>
    </row>
    <row r="15" spans="1:12" x14ac:dyDescent="0.25">
      <c r="A15" s="319" t="s">
        <v>2932</v>
      </c>
      <c r="B15" s="163" t="s">
        <v>2933</v>
      </c>
      <c r="C15" s="163"/>
      <c r="D15" s="163"/>
      <c r="E15" s="163"/>
      <c r="F15" s="163"/>
      <c r="G15" s="163"/>
      <c r="H15" s="163"/>
      <c r="I15" s="163"/>
      <c r="J15" s="163"/>
      <c r="K15" s="163"/>
      <c r="L15" s="320"/>
    </row>
    <row r="16" spans="1:12" x14ac:dyDescent="0.25">
      <c r="A16" s="289">
        <v>1</v>
      </c>
      <c r="B16" s="317" t="s">
        <v>2934</v>
      </c>
      <c r="C16" s="317"/>
      <c r="D16" s="317"/>
      <c r="E16" s="317"/>
      <c r="F16" s="317"/>
      <c r="G16" s="317"/>
      <c r="H16" s="317"/>
      <c r="I16" s="317"/>
      <c r="J16" s="317"/>
      <c r="K16" s="317"/>
      <c r="L16" s="290" t="s">
        <v>2935</v>
      </c>
    </row>
    <row r="17" spans="1:12" x14ac:dyDescent="0.25">
      <c r="A17" s="289"/>
      <c r="B17" s="318" t="s">
        <v>2931</v>
      </c>
      <c r="C17" s="317"/>
      <c r="D17" s="317"/>
      <c r="E17" s="317"/>
      <c r="F17" s="317"/>
      <c r="G17" s="317"/>
      <c r="H17" s="317"/>
      <c r="I17" s="317"/>
      <c r="J17" s="317"/>
      <c r="K17" s="317"/>
      <c r="L17" s="272" t="s">
        <v>2935</v>
      </c>
    </row>
    <row r="18" spans="1:12" x14ac:dyDescent="0.25">
      <c r="A18" s="319" t="s">
        <v>2936</v>
      </c>
      <c r="B18" s="163" t="s">
        <v>2937</v>
      </c>
      <c r="C18" s="163"/>
      <c r="D18" s="163"/>
      <c r="E18" s="163"/>
      <c r="F18" s="163"/>
      <c r="G18" s="163"/>
      <c r="H18" s="163"/>
      <c r="I18" s="163"/>
      <c r="J18" s="163"/>
      <c r="K18" s="163"/>
      <c r="L18" s="320"/>
    </row>
    <row r="19" spans="1:12" x14ac:dyDescent="0.25">
      <c r="A19" s="289">
        <v>1</v>
      </c>
      <c r="B19" s="317" t="s">
        <v>2938</v>
      </c>
      <c r="C19" s="317"/>
      <c r="D19" s="317"/>
      <c r="E19" s="317"/>
      <c r="F19" s="317"/>
      <c r="G19" s="317"/>
      <c r="H19" s="317"/>
      <c r="I19" s="317"/>
      <c r="J19" s="317"/>
      <c r="K19" s="317"/>
      <c r="L19" s="290" t="s">
        <v>2939</v>
      </c>
    </row>
    <row r="20" spans="1:12" x14ac:dyDescent="0.25">
      <c r="A20" s="289"/>
      <c r="B20" s="318" t="s">
        <v>2931</v>
      </c>
      <c r="C20" s="317"/>
      <c r="D20" s="317"/>
      <c r="E20" s="317"/>
      <c r="F20" s="317"/>
      <c r="G20" s="317"/>
      <c r="H20" s="317"/>
      <c r="I20" s="317"/>
      <c r="J20" s="317"/>
      <c r="K20" s="317"/>
      <c r="L20" s="272" t="s">
        <v>2939</v>
      </c>
    </row>
    <row r="21" spans="1:12" x14ac:dyDescent="0.25">
      <c r="A21" s="319" t="s">
        <v>2940</v>
      </c>
      <c r="B21" s="163" t="s">
        <v>2941</v>
      </c>
      <c r="C21" s="163"/>
      <c r="D21" s="163"/>
      <c r="E21" s="163"/>
      <c r="F21" s="163"/>
      <c r="G21" s="163"/>
      <c r="H21" s="163"/>
      <c r="I21" s="163"/>
      <c r="J21" s="163"/>
      <c r="K21" s="163"/>
      <c r="L21" s="320"/>
    </row>
    <row r="22" spans="1:12" x14ac:dyDescent="0.25">
      <c r="A22" s="289">
        <v>1</v>
      </c>
      <c r="B22" s="317" t="s">
        <v>2942</v>
      </c>
      <c r="C22" s="317"/>
      <c r="D22" s="317"/>
      <c r="E22" s="317"/>
      <c r="F22" s="317"/>
      <c r="G22" s="317"/>
      <c r="H22" s="317"/>
      <c r="I22" s="317"/>
      <c r="J22" s="317"/>
      <c r="K22" s="317"/>
      <c r="L22" s="290" t="s">
        <v>2943</v>
      </c>
    </row>
    <row r="23" spans="1:12" x14ac:dyDescent="0.25">
      <c r="A23" s="289"/>
      <c r="B23" s="318" t="s">
        <v>2931</v>
      </c>
      <c r="C23" s="317"/>
      <c r="D23" s="317"/>
      <c r="E23" s="317"/>
      <c r="F23" s="317"/>
      <c r="G23" s="317"/>
      <c r="H23" s="317"/>
      <c r="I23" s="317"/>
      <c r="J23" s="317"/>
      <c r="K23" s="317"/>
      <c r="L23" s="272" t="s">
        <v>2943</v>
      </c>
    </row>
    <row r="24" spans="1:12" x14ac:dyDescent="0.25">
      <c r="A24" s="319" t="s">
        <v>2944</v>
      </c>
      <c r="B24" s="163" t="s">
        <v>2945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320"/>
    </row>
    <row r="25" spans="1:12" x14ac:dyDescent="0.25">
      <c r="A25" s="289">
        <v>1</v>
      </c>
      <c r="B25" s="317" t="s">
        <v>2946</v>
      </c>
      <c r="C25" s="317"/>
      <c r="D25" s="317"/>
      <c r="E25" s="317"/>
      <c r="F25" s="317"/>
      <c r="G25" s="317"/>
      <c r="H25" s="317"/>
      <c r="I25" s="317"/>
      <c r="J25" s="317"/>
      <c r="K25" s="317"/>
      <c r="L25" s="290" t="s">
        <v>2947</v>
      </c>
    </row>
    <row r="26" spans="1:12" x14ac:dyDescent="0.25">
      <c r="A26" s="289"/>
      <c r="B26" s="318" t="s">
        <v>2931</v>
      </c>
      <c r="C26" s="317"/>
      <c r="D26" s="317"/>
      <c r="E26" s="317"/>
      <c r="F26" s="317"/>
      <c r="G26" s="317"/>
      <c r="H26" s="317"/>
      <c r="I26" s="317"/>
      <c r="J26" s="317"/>
      <c r="K26" s="317"/>
      <c r="L26" s="272" t="s">
        <v>2947</v>
      </c>
    </row>
    <row r="27" spans="1:12" x14ac:dyDescent="0.25">
      <c r="A27" s="319" t="s">
        <v>2948</v>
      </c>
      <c r="B27" s="163" t="s">
        <v>2949</v>
      </c>
      <c r="C27" s="163"/>
      <c r="D27" s="163"/>
      <c r="E27" s="163"/>
      <c r="F27" s="163"/>
      <c r="G27" s="163"/>
      <c r="H27" s="163"/>
      <c r="I27" s="163"/>
      <c r="J27" s="163"/>
      <c r="K27" s="163"/>
      <c r="L27" s="320"/>
    </row>
    <row r="28" spans="1:12" x14ac:dyDescent="0.25">
      <c r="A28" s="289">
        <v>1</v>
      </c>
      <c r="B28" s="317" t="s">
        <v>2950</v>
      </c>
      <c r="C28" s="317"/>
      <c r="D28" s="317"/>
      <c r="E28" s="317"/>
      <c r="F28" s="317"/>
      <c r="G28" s="317"/>
      <c r="H28" s="317"/>
      <c r="I28" s="317"/>
      <c r="J28" s="317"/>
      <c r="K28" s="317"/>
      <c r="L28" s="290" t="s">
        <v>2951</v>
      </c>
    </row>
    <row r="29" spans="1:12" x14ac:dyDescent="0.25">
      <c r="A29" s="289">
        <v>2</v>
      </c>
      <c r="B29" s="317" t="s">
        <v>2952</v>
      </c>
      <c r="C29" s="317"/>
      <c r="D29" s="317"/>
      <c r="E29" s="317"/>
      <c r="F29" s="317"/>
      <c r="G29" s="317"/>
      <c r="H29" s="317"/>
      <c r="I29" s="317"/>
      <c r="J29" s="317"/>
      <c r="K29" s="317"/>
      <c r="L29" s="290" t="s">
        <v>2930</v>
      </c>
    </row>
    <row r="30" spans="1:12" x14ac:dyDescent="0.25">
      <c r="A30" s="289">
        <v>3</v>
      </c>
      <c r="B30" s="317" t="s">
        <v>2953</v>
      </c>
      <c r="C30" s="317"/>
      <c r="D30" s="317"/>
      <c r="E30" s="317"/>
      <c r="F30" s="317"/>
      <c r="G30" s="317"/>
      <c r="H30" s="317"/>
      <c r="I30" s="317"/>
      <c r="J30" s="317"/>
      <c r="K30" s="317"/>
      <c r="L30" s="290" t="s">
        <v>2954</v>
      </c>
    </row>
    <row r="31" spans="1:12" x14ac:dyDescent="0.25">
      <c r="A31" s="289">
        <v>4</v>
      </c>
      <c r="B31" s="317" t="s">
        <v>2955</v>
      </c>
      <c r="C31" s="317"/>
      <c r="D31" s="317"/>
      <c r="E31" s="317"/>
      <c r="F31" s="317"/>
      <c r="G31" s="317"/>
      <c r="H31" s="317"/>
      <c r="I31" s="317"/>
      <c r="J31" s="317"/>
      <c r="K31" s="317"/>
      <c r="L31" s="290" t="s">
        <v>2956</v>
      </c>
    </row>
    <row r="32" spans="1:12" x14ac:dyDescent="0.25">
      <c r="A32" s="289"/>
      <c r="B32" s="318" t="s">
        <v>2931</v>
      </c>
      <c r="C32" s="317"/>
      <c r="D32" s="317"/>
      <c r="E32" s="317"/>
      <c r="F32" s="317"/>
      <c r="G32" s="317"/>
      <c r="H32" s="317"/>
      <c r="I32" s="317"/>
      <c r="J32" s="317"/>
      <c r="K32" s="317"/>
      <c r="L32" s="272" t="s">
        <v>2957</v>
      </c>
    </row>
    <row r="33" spans="1:12" x14ac:dyDescent="0.25">
      <c r="A33" s="321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20"/>
    </row>
    <row r="34" spans="1:12" x14ac:dyDescent="0.25">
      <c r="A34" s="322" t="s">
        <v>2958</v>
      </c>
      <c r="B34" s="163"/>
      <c r="C34" s="163"/>
      <c r="D34" s="163"/>
      <c r="E34" s="163"/>
      <c r="F34" s="163"/>
      <c r="G34" s="163"/>
      <c r="H34" s="163"/>
      <c r="I34" s="243" t="s">
        <v>2959</v>
      </c>
      <c r="J34" s="163"/>
      <c r="K34" s="163"/>
      <c r="L34" s="320"/>
    </row>
    <row r="35" spans="1:12" x14ac:dyDescent="0.25">
      <c r="A35" s="321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20"/>
    </row>
    <row r="36" spans="1:12" ht="14.4" thickBot="1" x14ac:dyDescent="0.3">
      <c r="A36" s="323" t="s">
        <v>2960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274" t="s">
        <v>2961</v>
      </c>
    </row>
  </sheetData>
  <mergeCells count="30">
    <mergeCell ref="A36:K36"/>
    <mergeCell ref="A11:L11"/>
    <mergeCell ref="H10:I10"/>
    <mergeCell ref="A7:D7"/>
    <mergeCell ref="A9:D10"/>
    <mergeCell ref="B31:K31"/>
    <mergeCell ref="B32:K32"/>
    <mergeCell ref="A33:L33"/>
    <mergeCell ref="A34:H34"/>
    <mergeCell ref="I34:L34"/>
    <mergeCell ref="A35:L35"/>
    <mergeCell ref="B25:K25"/>
    <mergeCell ref="B26:K26"/>
    <mergeCell ref="B27:L27"/>
    <mergeCell ref="B28:K28"/>
    <mergeCell ref="B29:K29"/>
    <mergeCell ref="B30:K30"/>
    <mergeCell ref="B19:K19"/>
    <mergeCell ref="B20:K20"/>
    <mergeCell ref="B21:L21"/>
    <mergeCell ref="B22:K22"/>
    <mergeCell ref="B23:K23"/>
    <mergeCell ref="B24:L24"/>
    <mergeCell ref="B13:K13"/>
    <mergeCell ref="B14:K14"/>
    <mergeCell ref="B15:L15"/>
    <mergeCell ref="B16:K16"/>
    <mergeCell ref="B17:K17"/>
    <mergeCell ref="B18:L18"/>
    <mergeCell ref="B12:L1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1028-8691-4BE5-8AA6-0A0E88C90E77}">
  <dimension ref="A1:O44"/>
  <sheetViews>
    <sheetView zoomScale="70" zoomScaleNormal="70" workbookViewId="0">
      <selection activeCell="A9" sqref="A9:D10"/>
    </sheetView>
  </sheetViews>
  <sheetFormatPr defaultRowHeight="13.8" x14ac:dyDescent="0.25"/>
  <cols>
    <col min="1" max="1" width="12" customWidth="1"/>
    <col min="2" max="2" width="65.8984375" customWidth="1"/>
    <col min="3" max="3" width="28.796875" customWidth="1"/>
    <col min="4" max="4" width="28.19921875" style="330" customWidth="1"/>
  </cols>
  <sheetData>
    <row r="1" spans="1:15" s="330" customFormat="1" x14ac:dyDescent="0.25">
      <c r="A1" s="261"/>
      <c r="B1" s="262"/>
      <c r="C1" s="262"/>
      <c r="D1" s="263"/>
    </row>
    <row r="2" spans="1:15" s="330" customFormat="1" ht="15.6" x14ac:dyDescent="0.25">
      <c r="A2" s="249"/>
      <c r="B2" s="250"/>
      <c r="C2" s="250"/>
      <c r="D2" s="251" t="s">
        <v>1278</v>
      </c>
    </row>
    <row r="3" spans="1:15" s="330" customFormat="1" ht="15.6" x14ac:dyDescent="0.25">
      <c r="A3" s="249"/>
      <c r="B3" s="250"/>
      <c r="C3" s="250"/>
      <c r="D3" s="251" t="s">
        <v>1279</v>
      </c>
    </row>
    <row r="4" spans="1:15" s="330" customFormat="1" ht="16.2" thickBot="1" x14ac:dyDescent="0.3">
      <c r="A4" s="271"/>
      <c r="B4" s="269"/>
      <c r="C4" s="269"/>
      <c r="D4" s="280" t="s">
        <v>1280</v>
      </c>
    </row>
    <row r="5" spans="1:15" s="330" customFormat="1" ht="14.4" customHeight="1" thickBot="1" x14ac:dyDescent="0.3">
      <c r="A5" s="253" t="s">
        <v>1281</v>
      </c>
      <c r="B5" s="254"/>
      <c r="C5" s="255" t="s">
        <v>1282</v>
      </c>
      <c r="D5" s="301" t="s">
        <v>1283</v>
      </c>
    </row>
    <row r="6" spans="1:15" s="330" customFormat="1" ht="14.4" thickBot="1" x14ac:dyDescent="0.3">
      <c r="A6" s="241" t="s">
        <v>4230</v>
      </c>
      <c r="B6" s="79"/>
      <c r="C6" s="75" t="s">
        <v>1289</v>
      </c>
      <c r="D6" s="68">
        <v>0.70669999999999999</v>
      </c>
    </row>
    <row r="7" spans="1:15" s="330" customFormat="1" ht="14.4" thickBot="1" x14ac:dyDescent="0.3">
      <c r="A7" s="355" t="s">
        <v>2822</v>
      </c>
      <c r="B7" s="356"/>
      <c r="C7" s="356"/>
      <c r="D7" s="65" t="s">
        <v>1285</v>
      </c>
    </row>
    <row r="8" spans="1:15" s="330" customFormat="1" ht="13.8" customHeight="1" thickBot="1" x14ac:dyDescent="0.3">
      <c r="A8" s="241" t="s">
        <v>1284</v>
      </c>
      <c r="B8" s="286"/>
      <c r="C8" s="286"/>
      <c r="D8" s="68">
        <v>1.1463000000000001</v>
      </c>
    </row>
    <row r="9" spans="1:15" s="330" customFormat="1" x14ac:dyDescent="0.25">
      <c r="A9" s="16" t="s">
        <v>2825</v>
      </c>
      <c r="B9" s="78"/>
      <c r="C9" s="78"/>
      <c r="D9" s="242"/>
    </row>
    <row r="10" spans="1:15" s="330" customFormat="1" ht="22.8" customHeight="1" thickBot="1" x14ac:dyDescent="0.3">
      <c r="A10" s="72"/>
      <c r="B10" s="73"/>
      <c r="C10" s="73"/>
      <c r="D10" s="74"/>
    </row>
    <row r="11" spans="1:15" s="330" customFormat="1" ht="17.399999999999999" customHeight="1" thickBot="1" x14ac:dyDescent="0.3">
      <c r="A11" s="340" t="s">
        <v>3024</v>
      </c>
      <c r="B11" s="341"/>
      <c r="C11" s="341"/>
      <c r="D11" s="342"/>
    </row>
    <row r="12" spans="1:15" ht="16.8" x14ac:dyDescent="0.25">
      <c r="A12" s="302" t="s">
        <v>3</v>
      </c>
      <c r="B12" s="303" t="s">
        <v>5</v>
      </c>
      <c r="C12" s="344" t="s">
        <v>2963</v>
      </c>
      <c r="D12" s="345"/>
      <c r="O12" s="338"/>
    </row>
    <row r="13" spans="1:15" s="330" customFormat="1" x14ac:dyDescent="0.25">
      <c r="A13" s="346"/>
      <c r="B13" s="331"/>
      <c r="C13" s="343" t="s">
        <v>2964</v>
      </c>
      <c r="D13" s="347" t="s">
        <v>2965</v>
      </c>
    </row>
    <row r="14" spans="1:15" x14ac:dyDescent="0.25">
      <c r="A14" s="304" t="s">
        <v>3017</v>
      </c>
      <c r="B14" s="332" t="s">
        <v>3018</v>
      </c>
      <c r="C14" s="333">
        <v>0.36799999999999999</v>
      </c>
      <c r="D14" s="305">
        <v>0.36799999999999999</v>
      </c>
    </row>
    <row r="15" spans="1:15" x14ac:dyDescent="0.25">
      <c r="A15" s="306" t="s">
        <v>2966</v>
      </c>
      <c r="B15" s="334" t="s">
        <v>2967</v>
      </c>
      <c r="C15" s="335">
        <v>0.2</v>
      </c>
      <c r="D15" s="307">
        <v>0.2</v>
      </c>
    </row>
    <row r="16" spans="1:15" x14ac:dyDescent="0.25">
      <c r="A16" s="308" t="s">
        <v>2968</v>
      </c>
      <c r="B16" s="336" t="s">
        <v>2969</v>
      </c>
      <c r="C16" s="337">
        <v>1.4999999999999999E-2</v>
      </c>
      <c r="D16" s="309">
        <v>1.4999999999999999E-2</v>
      </c>
    </row>
    <row r="17" spans="1:4" x14ac:dyDescent="0.25">
      <c r="A17" s="306" t="s">
        <v>2970</v>
      </c>
      <c r="B17" s="334" t="s">
        <v>2971</v>
      </c>
      <c r="C17" s="335">
        <v>0.01</v>
      </c>
      <c r="D17" s="307">
        <v>0.01</v>
      </c>
    </row>
    <row r="18" spans="1:4" x14ac:dyDescent="0.25">
      <c r="A18" s="308" t="s">
        <v>2972</v>
      </c>
      <c r="B18" s="336" t="s">
        <v>2973</v>
      </c>
      <c r="C18" s="337">
        <v>2E-3</v>
      </c>
      <c r="D18" s="309">
        <v>2E-3</v>
      </c>
    </row>
    <row r="19" spans="1:4" x14ac:dyDescent="0.25">
      <c r="A19" s="306" t="s">
        <v>2974</v>
      </c>
      <c r="B19" s="334" t="s">
        <v>2975</v>
      </c>
      <c r="C19" s="335">
        <v>6.0000000000000001E-3</v>
      </c>
      <c r="D19" s="307">
        <v>6.0000000000000001E-3</v>
      </c>
    </row>
    <row r="20" spans="1:4" x14ac:dyDescent="0.25">
      <c r="A20" s="308" t="s">
        <v>2976</v>
      </c>
      <c r="B20" s="336" t="s">
        <v>2977</v>
      </c>
      <c r="C20" s="337">
        <v>2.5000000000000001E-2</v>
      </c>
      <c r="D20" s="309">
        <v>2.5000000000000001E-2</v>
      </c>
    </row>
    <row r="21" spans="1:4" x14ac:dyDescent="0.25">
      <c r="A21" s="306" t="s">
        <v>2978</v>
      </c>
      <c r="B21" s="334" t="s">
        <v>2979</v>
      </c>
      <c r="C21" s="335">
        <v>0.03</v>
      </c>
      <c r="D21" s="307">
        <v>0.03</v>
      </c>
    </row>
    <row r="22" spans="1:4" x14ac:dyDescent="0.25">
      <c r="A22" s="308" t="s">
        <v>2980</v>
      </c>
      <c r="B22" s="336" t="s">
        <v>2981</v>
      </c>
      <c r="C22" s="337">
        <v>0.08</v>
      </c>
      <c r="D22" s="309">
        <v>0.08</v>
      </c>
    </row>
    <row r="23" spans="1:4" x14ac:dyDescent="0.25">
      <c r="A23" s="306" t="s">
        <v>2982</v>
      </c>
      <c r="B23" s="334" t="s">
        <v>2983</v>
      </c>
      <c r="C23" s="335">
        <v>0</v>
      </c>
      <c r="D23" s="307">
        <v>0</v>
      </c>
    </row>
    <row r="24" spans="1:4" x14ac:dyDescent="0.25">
      <c r="A24" s="304" t="s">
        <v>3019</v>
      </c>
      <c r="B24" s="332" t="s">
        <v>3018</v>
      </c>
      <c r="C24" s="333">
        <v>0.47010000000000002</v>
      </c>
      <c r="D24" s="305">
        <v>0.17249999999999999</v>
      </c>
    </row>
    <row r="25" spans="1:4" x14ac:dyDescent="0.25">
      <c r="A25" s="306" t="s">
        <v>2984</v>
      </c>
      <c r="B25" s="334" t="s">
        <v>2985</v>
      </c>
      <c r="C25" s="335">
        <v>0.17879999999999999</v>
      </c>
      <c r="D25" s="307">
        <v>0</v>
      </c>
    </row>
    <row r="26" spans="1:4" x14ac:dyDescent="0.25">
      <c r="A26" s="308" t="s">
        <v>2986</v>
      </c>
      <c r="B26" s="336" t="s">
        <v>2987</v>
      </c>
      <c r="C26" s="337">
        <v>4.2900000000000001E-2</v>
      </c>
      <c r="D26" s="309">
        <v>0</v>
      </c>
    </row>
    <row r="27" spans="1:4" x14ac:dyDescent="0.25">
      <c r="A27" s="306" t="s">
        <v>2988</v>
      </c>
      <c r="B27" s="334" t="s">
        <v>2989</v>
      </c>
      <c r="C27" s="335">
        <v>8.8000000000000005E-3</v>
      </c>
      <c r="D27" s="307">
        <v>6.7000000000000002E-3</v>
      </c>
    </row>
    <row r="28" spans="1:4" x14ac:dyDescent="0.25">
      <c r="A28" s="308" t="s">
        <v>2990</v>
      </c>
      <c r="B28" s="336" t="s">
        <v>2991</v>
      </c>
      <c r="C28" s="337">
        <v>0.10929999999999999</v>
      </c>
      <c r="D28" s="309">
        <v>8.3000000000000004E-2</v>
      </c>
    </row>
    <row r="29" spans="1:4" x14ac:dyDescent="0.25">
      <c r="A29" s="306" t="s">
        <v>2992</v>
      </c>
      <c r="B29" s="334" t="s">
        <v>2993</v>
      </c>
      <c r="C29" s="335">
        <v>6.9999999999999999E-4</v>
      </c>
      <c r="D29" s="307">
        <v>5.0000000000000001E-4</v>
      </c>
    </row>
    <row r="30" spans="1:4" x14ac:dyDescent="0.25">
      <c r="A30" s="308" t="s">
        <v>2994</v>
      </c>
      <c r="B30" s="336" t="s">
        <v>2995</v>
      </c>
      <c r="C30" s="337">
        <v>7.3000000000000001E-3</v>
      </c>
      <c r="D30" s="309">
        <v>5.5999999999999999E-3</v>
      </c>
    </row>
    <row r="31" spans="1:4" x14ac:dyDescent="0.25">
      <c r="A31" s="306" t="s">
        <v>2996</v>
      </c>
      <c r="B31" s="334" t="s">
        <v>2997</v>
      </c>
      <c r="C31" s="335">
        <v>2.12E-2</v>
      </c>
      <c r="D31" s="307">
        <v>0</v>
      </c>
    </row>
    <row r="32" spans="1:4" x14ac:dyDescent="0.25">
      <c r="A32" s="308" t="s">
        <v>2998</v>
      </c>
      <c r="B32" s="336" t="s">
        <v>2999</v>
      </c>
      <c r="C32" s="337">
        <v>2.9999999999999997E-4</v>
      </c>
      <c r="D32" s="309">
        <v>2.0000000000000001E-4</v>
      </c>
    </row>
    <row r="33" spans="1:4" x14ac:dyDescent="0.25">
      <c r="A33" s="306" t="s">
        <v>3000</v>
      </c>
      <c r="B33" s="334" t="s">
        <v>3001</v>
      </c>
      <c r="C33" s="335">
        <v>0.1004</v>
      </c>
      <c r="D33" s="307">
        <v>7.6200000000000004E-2</v>
      </c>
    </row>
    <row r="34" spans="1:4" x14ac:dyDescent="0.25">
      <c r="A34" s="308" t="s">
        <v>3002</v>
      </c>
      <c r="B34" s="336" t="s">
        <v>3003</v>
      </c>
      <c r="C34" s="337">
        <v>4.0000000000000002E-4</v>
      </c>
      <c r="D34" s="309">
        <v>2.9999999999999997E-4</v>
      </c>
    </row>
    <row r="35" spans="1:4" x14ac:dyDescent="0.25">
      <c r="A35" s="304" t="s">
        <v>3020</v>
      </c>
      <c r="B35" s="332" t="s">
        <v>3018</v>
      </c>
      <c r="C35" s="333">
        <v>0.1305</v>
      </c>
      <c r="D35" s="305">
        <v>9.9099999999999994E-2</v>
      </c>
    </row>
    <row r="36" spans="1:4" x14ac:dyDescent="0.25">
      <c r="A36" s="306" t="s">
        <v>3004</v>
      </c>
      <c r="B36" s="334" t="s">
        <v>3005</v>
      </c>
      <c r="C36" s="335">
        <v>5.28E-2</v>
      </c>
      <c r="D36" s="307">
        <v>4.0099999999999997E-2</v>
      </c>
    </row>
    <row r="37" spans="1:4" x14ac:dyDescent="0.25">
      <c r="A37" s="308" t="s">
        <v>3006</v>
      </c>
      <c r="B37" s="336" t="s">
        <v>3007</v>
      </c>
      <c r="C37" s="337">
        <v>1.4E-3</v>
      </c>
      <c r="D37" s="309">
        <v>1E-3</v>
      </c>
    </row>
    <row r="38" spans="1:4" x14ac:dyDescent="0.25">
      <c r="A38" s="306" t="s">
        <v>3008</v>
      </c>
      <c r="B38" s="334" t="s">
        <v>3009</v>
      </c>
      <c r="C38" s="335">
        <v>4.9500000000000002E-2</v>
      </c>
      <c r="D38" s="307">
        <v>3.7600000000000001E-2</v>
      </c>
    </row>
    <row r="39" spans="1:4" x14ac:dyDescent="0.25">
      <c r="A39" s="308" t="s">
        <v>3010</v>
      </c>
      <c r="B39" s="336" t="s">
        <v>3011</v>
      </c>
      <c r="C39" s="337">
        <v>2.24E-2</v>
      </c>
      <c r="D39" s="309">
        <v>1.7000000000000001E-2</v>
      </c>
    </row>
    <row r="40" spans="1:4" x14ac:dyDescent="0.25">
      <c r="A40" s="306" t="s">
        <v>3012</v>
      </c>
      <c r="B40" s="334" t="s">
        <v>3013</v>
      </c>
      <c r="C40" s="335">
        <v>4.4000000000000003E-3</v>
      </c>
      <c r="D40" s="307">
        <v>3.3999999999999998E-3</v>
      </c>
    </row>
    <row r="41" spans="1:4" x14ac:dyDescent="0.25">
      <c r="A41" s="304" t="s">
        <v>3021</v>
      </c>
      <c r="B41" s="332" t="s">
        <v>3018</v>
      </c>
      <c r="C41" s="333">
        <v>0.1777</v>
      </c>
      <c r="D41" s="305">
        <v>6.7100000000000007E-2</v>
      </c>
    </row>
    <row r="42" spans="1:4" x14ac:dyDescent="0.25">
      <c r="A42" s="306" t="s">
        <v>3014</v>
      </c>
      <c r="B42" s="334" t="s">
        <v>3015</v>
      </c>
      <c r="C42" s="335">
        <v>0.17299999999999999</v>
      </c>
      <c r="D42" s="307">
        <v>6.3500000000000001E-2</v>
      </c>
    </row>
    <row r="43" spans="1:4" ht="27.6" x14ac:dyDescent="0.25">
      <c r="A43" s="308" t="s">
        <v>3016</v>
      </c>
      <c r="B43" s="336" t="s">
        <v>3022</v>
      </c>
      <c r="C43" s="337">
        <v>4.7000000000000002E-3</v>
      </c>
      <c r="D43" s="309">
        <v>3.5999999999999999E-3</v>
      </c>
    </row>
    <row r="44" spans="1:4" ht="14.4" thickBot="1" x14ac:dyDescent="0.3">
      <c r="A44" s="348" t="s">
        <v>3023</v>
      </c>
      <c r="B44" s="349" t="s">
        <v>15</v>
      </c>
      <c r="C44" s="350">
        <v>1.1463000000000001</v>
      </c>
      <c r="D44" s="351">
        <v>0.70669999999999999</v>
      </c>
    </row>
  </sheetData>
  <mergeCells count="4">
    <mergeCell ref="A44:B44"/>
    <mergeCell ref="C12:D12"/>
    <mergeCell ref="A11:D11"/>
    <mergeCell ref="A9:D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0347-FC57-4ABC-96E2-4DE83C822C39}">
  <dimension ref="A1:J383"/>
  <sheetViews>
    <sheetView topLeftCell="A2" workbookViewId="0">
      <selection activeCell="D15" sqref="D15"/>
    </sheetView>
  </sheetViews>
  <sheetFormatPr defaultRowHeight="13.8" x14ac:dyDescent="0.25"/>
  <cols>
    <col min="1" max="2" width="10" style="330" bestFit="1" customWidth="1"/>
    <col min="3" max="3" width="60" style="330" bestFit="1" customWidth="1"/>
    <col min="4" max="4" width="30" style="330" bestFit="1" customWidth="1"/>
    <col min="5" max="9" width="10" style="330" bestFit="1" customWidth="1"/>
    <col min="10" max="10" width="15" style="330" bestFit="1" customWidth="1"/>
  </cols>
  <sheetData>
    <row r="1" spans="1:10" s="330" customFormat="1" x14ac:dyDescent="0.25">
      <c r="A1" s="261"/>
      <c r="B1" s="262"/>
      <c r="C1" s="262"/>
      <c r="D1" s="262"/>
      <c r="E1" s="262"/>
      <c r="F1" s="262"/>
      <c r="G1" s="262"/>
      <c r="H1" s="262"/>
      <c r="I1" s="262"/>
      <c r="J1" s="263"/>
    </row>
    <row r="2" spans="1:10" s="330" customFormat="1" ht="15.6" x14ac:dyDescent="0.25">
      <c r="A2" s="249"/>
      <c r="B2" s="250"/>
      <c r="C2" s="250"/>
      <c r="D2" s="250"/>
      <c r="E2" s="250"/>
      <c r="F2" s="250"/>
      <c r="G2" s="264"/>
      <c r="H2" s="265"/>
      <c r="I2" s="250"/>
      <c r="J2" s="251" t="s">
        <v>1278</v>
      </c>
    </row>
    <row r="3" spans="1:10" s="330" customFormat="1" ht="15.6" x14ac:dyDescent="0.25">
      <c r="A3" s="249"/>
      <c r="B3" s="250"/>
      <c r="C3" s="250"/>
      <c r="D3" s="250"/>
      <c r="E3" s="250"/>
      <c r="F3" s="250"/>
      <c r="G3" s="264"/>
      <c r="H3" s="265"/>
      <c r="I3" s="250"/>
      <c r="J3" s="251" t="s">
        <v>1279</v>
      </c>
    </row>
    <row r="4" spans="1:10" s="330" customFormat="1" ht="16.2" thickBot="1" x14ac:dyDescent="0.3">
      <c r="A4" s="249"/>
      <c r="B4" s="250"/>
      <c r="C4" s="250"/>
      <c r="D4" s="250"/>
      <c r="E4" s="250"/>
      <c r="F4" s="250"/>
      <c r="G4" s="264"/>
      <c r="H4" s="265"/>
      <c r="I4" s="250"/>
      <c r="J4" s="252" t="s">
        <v>1280</v>
      </c>
    </row>
    <row r="5" spans="1:10" s="330" customFormat="1" x14ac:dyDescent="0.25">
      <c r="A5" s="253" t="s">
        <v>1281</v>
      </c>
      <c r="B5" s="254"/>
      <c r="C5" s="254"/>
      <c r="D5" s="254"/>
      <c r="E5" s="255" t="s">
        <v>1282</v>
      </c>
      <c r="F5" s="255" t="s">
        <v>1283</v>
      </c>
      <c r="G5" s="256"/>
      <c r="H5" s="257"/>
      <c r="I5" s="254"/>
      <c r="J5" s="258"/>
    </row>
    <row r="6" spans="1:10" s="330" customFormat="1" ht="14.4" thickBot="1" x14ac:dyDescent="0.3">
      <c r="A6" s="260" t="s">
        <v>4230</v>
      </c>
      <c r="B6" s="58"/>
      <c r="C6" s="58"/>
      <c r="D6" s="58"/>
      <c r="E6" s="266">
        <v>0.20499999999999999</v>
      </c>
      <c r="F6" s="266">
        <v>0.70669999999999999</v>
      </c>
      <c r="G6" s="59"/>
      <c r="H6" s="60"/>
      <c r="I6" s="58"/>
      <c r="J6" s="259"/>
    </row>
    <row r="7" spans="1:10" s="330" customFormat="1" ht="13.8" customHeight="1" thickBot="1" x14ac:dyDescent="0.3">
      <c r="A7" s="14" t="s">
        <v>2822</v>
      </c>
      <c r="B7" s="15"/>
      <c r="C7" s="15"/>
      <c r="D7" s="374"/>
      <c r="E7" s="266"/>
      <c r="F7" s="266"/>
      <c r="G7" s="264"/>
      <c r="H7" s="265"/>
      <c r="I7" s="250"/>
      <c r="J7" s="259"/>
    </row>
    <row r="8" spans="1:10" s="330" customFormat="1" ht="14.4" thickBot="1" x14ac:dyDescent="0.3">
      <c r="A8" s="260" t="s">
        <v>1284</v>
      </c>
      <c r="B8" s="250"/>
      <c r="C8" s="250"/>
      <c r="D8" s="250"/>
      <c r="E8" s="267"/>
      <c r="F8" s="267" t="s">
        <v>1285</v>
      </c>
      <c r="G8" s="264"/>
      <c r="H8" s="265"/>
      <c r="I8" s="250"/>
      <c r="J8" s="259"/>
    </row>
    <row r="9" spans="1:10" s="330" customFormat="1" ht="13.8" customHeight="1" x14ac:dyDescent="0.25">
      <c r="A9" s="69" t="s">
        <v>2825</v>
      </c>
      <c r="B9" s="70"/>
      <c r="C9" s="70"/>
      <c r="D9" s="71"/>
      <c r="E9" s="266"/>
      <c r="F9" s="266">
        <v>1.1463000000000001</v>
      </c>
      <c r="G9" s="264"/>
      <c r="H9" s="265"/>
      <c r="I9" s="250"/>
      <c r="J9" s="259"/>
    </row>
    <row r="10" spans="1:10" s="330" customFormat="1" ht="28.8" customHeight="1" thickBot="1" x14ac:dyDescent="0.3">
      <c r="A10" s="72"/>
      <c r="B10" s="73"/>
      <c r="C10" s="73"/>
      <c r="D10" s="74"/>
      <c r="E10" s="250"/>
      <c r="F10" s="250"/>
      <c r="G10" s="250"/>
      <c r="H10" s="2"/>
      <c r="I10" s="2"/>
      <c r="J10" s="268"/>
    </row>
    <row r="11" spans="1:10" s="330" customFormat="1" ht="14.4" thickBot="1" x14ac:dyDescent="0.3">
      <c r="A11" s="284"/>
      <c r="B11" s="278"/>
      <c r="C11" s="278"/>
      <c r="D11" s="278"/>
      <c r="E11" s="269"/>
      <c r="F11" s="269"/>
      <c r="G11" s="269"/>
      <c r="H11" s="73"/>
      <c r="I11" s="73"/>
      <c r="J11" s="270"/>
    </row>
    <row r="12" spans="1:10" s="330" customFormat="1" ht="16.2" customHeight="1" thickBot="1" x14ac:dyDescent="0.35">
      <c r="A12" s="166" t="s">
        <v>4229</v>
      </c>
      <c r="B12" s="245"/>
      <c r="C12" s="245"/>
      <c r="D12" s="245"/>
      <c r="E12" s="245"/>
      <c r="F12" s="245"/>
      <c r="G12" s="245"/>
      <c r="H12" s="245"/>
      <c r="I12" s="245"/>
      <c r="J12" s="244"/>
    </row>
    <row r="13" spans="1:10" ht="27.6" x14ac:dyDescent="0.25">
      <c r="A13" s="375" t="s">
        <v>3</v>
      </c>
      <c r="B13" s="376" t="s">
        <v>4</v>
      </c>
      <c r="C13" s="376" t="s">
        <v>5</v>
      </c>
      <c r="D13" s="376" t="s">
        <v>1291</v>
      </c>
      <c r="E13" s="377" t="s">
        <v>6</v>
      </c>
      <c r="F13" s="378" t="s">
        <v>7</v>
      </c>
      <c r="G13" s="378" t="s">
        <v>3025</v>
      </c>
      <c r="H13" s="378" t="s">
        <v>10</v>
      </c>
      <c r="I13" s="378" t="s">
        <v>11</v>
      </c>
      <c r="J13" s="379" t="s">
        <v>3026</v>
      </c>
    </row>
    <row r="14" spans="1:10" ht="39.6" x14ac:dyDescent="0.25">
      <c r="A14" s="380" t="s">
        <v>208</v>
      </c>
      <c r="B14" s="281" t="s">
        <v>36</v>
      </c>
      <c r="C14" s="281" t="s">
        <v>209</v>
      </c>
      <c r="D14" s="281" t="s">
        <v>1648</v>
      </c>
      <c r="E14" s="295" t="s">
        <v>26</v>
      </c>
      <c r="F14" s="282" t="s">
        <v>1663</v>
      </c>
      <c r="G14" s="282" t="s">
        <v>3027</v>
      </c>
      <c r="H14" s="282" t="s">
        <v>3028</v>
      </c>
      <c r="I14" s="282" t="s">
        <v>3029</v>
      </c>
      <c r="J14" s="381" t="s">
        <v>3029</v>
      </c>
    </row>
    <row r="15" spans="1:10" ht="39.6" x14ac:dyDescent="0.25">
      <c r="A15" s="380" t="s">
        <v>150</v>
      </c>
      <c r="B15" s="281" t="s">
        <v>36</v>
      </c>
      <c r="C15" s="281" t="s">
        <v>151</v>
      </c>
      <c r="D15" s="281" t="s">
        <v>1592</v>
      </c>
      <c r="E15" s="295" t="s">
        <v>26</v>
      </c>
      <c r="F15" s="282" t="s">
        <v>3030</v>
      </c>
      <c r="G15" s="282" t="s">
        <v>3031</v>
      </c>
      <c r="H15" s="282" t="s">
        <v>3032</v>
      </c>
      <c r="I15" s="282" t="s">
        <v>3033</v>
      </c>
      <c r="J15" s="381" t="s">
        <v>3034</v>
      </c>
    </row>
    <row r="16" spans="1:10" ht="26.4" x14ac:dyDescent="0.25">
      <c r="A16" s="380" t="s">
        <v>58</v>
      </c>
      <c r="B16" s="281" t="s">
        <v>36</v>
      </c>
      <c r="C16" s="281" t="s">
        <v>59</v>
      </c>
      <c r="D16" s="281" t="s">
        <v>1297</v>
      </c>
      <c r="E16" s="295" t="s">
        <v>60</v>
      </c>
      <c r="F16" s="282" t="s">
        <v>3035</v>
      </c>
      <c r="G16" s="282" t="s">
        <v>3036</v>
      </c>
      <c r="H16" s="282" t="s">
        <v>3037</v>
      </c>
      <c r="I16" s="282" t="s">
        <v>3038</v>
      </c>
      <c r="J16" s="381" t="s">
        <v>1884</v>
      </c>
    </row>
    <row r="17" spans="1:10" ht="39.6" x14ac:dyDescent="0.25">
      <c r="A17" s="380" t="s">
        <v>110</v>
      </c>
      <c r="B17" s="281" t="s">
        <v>36</v>
      </c>
      <c r="C17" s="281" t="s">
        <v>111</v>
      </c>
      <c r="D17" s="281" t="s">
        <v>1517</v>
      </c>
      <c r="E17" s="295" t="s">
        <v>51</v>
      </c>
      <c r="F17" s="282" t="s">
        <v>3039</v>
      </c>
      <c r="G17" s="282" t="s">
        <v>3040</v>
      </c>
      <c r="H17" s="282" t="s">
        <v>3041</v>
      </c>
      <c r="I17" s="282" t="s">
        <v>3042</v>
      </c>
      <c r="J17" s="381" t="s">
        <v>3043</v>
      </c>
    </row>
    <row r="18" spans="1:10" ht="39.6" x14ac:dyDescent="0.25">
      <c r="A18" s="380" t="s">
        <v>166</v>
      </c>
      <c r="B18" s="281" t="s">
        <v>20</v>
      </c>
      <c r="C18" s="281" t="s">
        <v>167</v>
      </c>
      <c r="D18" s="281" t="s">
        <v>1293</v>
      </c>
      <c r="E18" s="295" t="s">
        <v>51</v>
      </c>
      <c r="F18" s="282" t="s">
        <v>3044</v>
      </c>
      <c r="G18" s="282" t="s">
        <v>3045</v>
      </c>
      <c r="H18" s="282" t="s">
        <v>3046</v>
      </c>
      <c r="I18" s="282" t="s">
        <v>1859</v>
      </c>
      <c r="J18" s="381" t="s">
        <v>3047</v>
      </c>
    </row>
    <row r="19" spans="1:10" ht="39.6" x14ac:dyDescent="0.25">
      <c r="A19" s="380" t="s">
        <v>378</v>
      </c>
      <c r="B19" s="281" t="s">
        <v>36</v>
      </c>
      <c r="C19" s="281" t="s">
        <v>379</v>
      </c>
      <c r="D19" s="281" t="s">
        <v>1904</v>
      </c>
      <c r="E19" s="295" t="s">
        <v>26</v>
      </c>
      <c r="F19" s="282" t="s">
        <v>1905</v>
      </c>
      <c r="G19" s="282" t="s">
        <v>3048</v>
      </c>
      <c r="H19" s="282" t="s">
        <v>3049</v>
      </c>
      <c r="I19" s="282" t="s">
        <v>3050</v>
      </c>
      <c r="J19" s="381" t="s">
        <v>3051</v>
      </c>
    </row>
    <row r="20" spans="1:10" ht="26.4" x14ac:dyDescent="0.25">
      <c r="A20" s="380" t="s">
        <v>192</v>
      </c>
      <c r="B20" s="281" t="s">
        <v>20</v>
      </c>
      <c r="C20" s="281" t="s">
        <v>193</v>
      </c>
      <c r="D20" s="281" t="s">
        <v>1293</v>
      </c>
      <c r="E20" s="295" t="s">
        <v>26</v>
      </c>
      <c r="F20" s="282" t="s">
        <v>1640</v>
      </c>
      <c r="G20" s="282" t="s">
        <v>3052</v>
      </c>
      <c r="H20" s="282" t="s">
        <v>3053</v>
      </c>
      <c r="I20" s="282" t="s">
        <v>3054</v>
      </c>
      <c r="J20" s="381" t="s">
        <v>3055</v>
      </c>
    </row>
    <row r="21" spans="1:10" ht="39.6" x14ac:dyDescent="0.25">
      <c r="A21" s="380" t="s">
        <v>414</v>
      </c>
      <c r="B21" s="281" t="s">
        <v>36</v>
      </c>
      <c r="C21" s="281" t="s">
        <v>415</v>
      </c>
      <c r="D21" s="281" t="s">
        <v>1917</v>
      </c>
      <c r="E21" s="295" t="s">
        <v>51</v>
      </c>
      <c r="F21" s="282" t="s">
        <v>3056</v>
      </c>
      <c r="G21" s="282" t="s">
        <v>3057</v>
      </c>
      <c r="H21" s="282" t="s">
        <v>3058</v>
      </c>
      <c r="I21" s="282" t="s">
        <v>1832</v>
      </c>
      <c r="J21" s="381" t="s">
        <v>3059</v>
      </c>
    </row>
    <row r="22" spans="1:10" ht="26.4" x14ac:dyDescent="0.25">
      <c r="A22" s="380" t="s">
        <v>198</v>
      </c>
      <c r="B22" s="281" t="s">
        <v>36</v>
      </c>
      <c r="C22" s="281" t="s">
        <v>199</v>
      </c>
      <c r="D22" s="281" t="s">
        <v>1592</v>
      </c>
      <c r="E22" s="295" t="s">
        <v>51</v>
      </c>
      <c r="F22" s="282" t="s">
        <v>3060</v>
      </c>
      <c r="G22" s="282" t="s">
        <v>3061</v>
      </c>
      <c r="H22" s="282" t="s">
        <v>3062</v>
      </c>
      <c r="I22" s="282" t="s">
        <v>3063</v>
      </c>
      <c r="J22" s="381" t="s">
        <v>3064</v>
      </c>
    </row>
    <row r="23" spans="1:10" ht="39.6" x14ac:dyDescent="0.25">
      <c r="A23" s="380" t="s">
        <v>88</v>
      </c>
      <c r="B23" s="281" t="s">
        <v>36</v>
      </c>
      <c r="C23" s="281" t="s">
        <v>89</v>
      </c>
      <c r="D23" s="281" t="s">
        <v>1517</v>
      </c>
      <c r="E23" s="295" t="s">
        <v>26</v>
      </c>
      <c r="F23" s="282" t="s">
        <v>3065</v>
      </c>
      <c r="G23" s="282" t="s">
        <v>3066</v>
      </c>
      <c r="H23" s="282" t="s">
        <v>3067</v>
      </c>
      <c r="I23" s="282" t="s">
        <v>3068</v>
      </c>
      <c r="J23" s="381" t="s">
        <v>3069</v>
      </c>
    </row>
    <row r="24" spans="1:10" ht="26.4" x14ac:dyDescent="0.25">
      <c r="A24" s="380" t="s">
        <v>421</v>
      </c>
      <c r="B24" s="281" t="s">
        <v>36</v>
      </c>
      <c r="C24" s="281" t="s">
        <v>422</v>
      </c>
      <c r="D24" s="281" t="s">
        <v>1937</v>
      </c>
      <c r="E24" s="295" t="s">
        <v>26</v>
      </c>
      <c r="F24" s="282" t="s">
        <v>1946</v>
      </c>
      <c r="G24" s="282" t="s">
        <v>3070</v>
      </c>
      <c r="H24" s="282" t="s">
        <v>3071</v>
      </c>
      <c r="I24" s="282" t="s">
        <v>3072</v>
      </c>
      <c r="J24" s="381" t="s">
        <v>3073</v>
      </c>
    </row>
    <row r="25" spans="1:10" ht="39.6" x14ac:dyDescent="0.25">
      <c r="A25" s="380" t="s">
        <v>392</v>
      </c>
      <c r="B25" s="281" t="s">
        <v>36</v>
      </c>
      <c r="C25" s="281" t="s">
        <v>393</v>
      </c>
      <c r="D25" s="281" t="s">
        <v>1917</v>
      </c>
      <c r="E25" s="295" t="s">
        <v>26</v>
      </c>
      <c r="F25" s="282" t="s">
        <v>1922</v>
      </c>
      <c r="G25" s="282" t="s">
        <v>3074</v>
      </c>
      <c r="H25" s="282" t="s">
        <v>3075</v>
      </c>
      <c r="I25" s="282" t="s">
        <v>3076</v>
      </c>
      <c r="J25" s="381" t="s">
        <v>3077</v>
      </c>
    </row>
    <row r="26" spans="1:10" x14ac:dyDescent="0.25">
      <c r="A26" s="380" t="s">
        <v>356</v>
      </c>
      <c r="B26" s="281" t="s">
        <v>20</v>
      </c>
      <c r="C26" s="281" t="s">
        <v>357</v>
      </c>
      <c r="D26" s="281" t="s">
        <v>1293</v>
      </c>
      <c r="E26" s="295" t="s">
        <v>77</v>
      </c>
      <c r="F26" s="282" t="s">
        <v>1889</v>
      </c>
      <c r="G26" s="282" t="s">
        <v>3078</v>
      </c>
      <c r="H26" s="282" t="s">
        <v>3079</v>
      </c>
      <c r="I26" s="282" t="s">
        <v>3080</v>
      </c>
      <c r="J26" s="381" t="s">
        <v>3081</v>
      </c>
    </row>
    <row r="27" spans="1:10" x14ac:dyDescent="0.25">
      <c r="A27" s="380" t="s">
        <v>53</v>
      </c>
      <c r="B27" s="281" t="s">
        <v>36</v>
      </c>
      <c r="C27" s="281" t="s">
        <v>54</v>
      </c>
      <c r="D27" s="281" t="s">
        <v>1440</v>
      </c>
      <c r="E27" s="295" t="s">
        <v>26</v>
      </c>
      <c r="F27" s="282" t="s">
        <v>1457</v>
      </c>
      <c r="G27" s="282" t="s">
        <v>3082</v>
      </c>
      <c r="H27" s="282" t="s">
        <v>3083</v>
      </c>
      <c r="I27" s="282" t="s">
        <v>3084</v>
      </c>
      <c r="J27" s="381" t="s">
        <v>3085</v>
      </c>
    </row>
    <row r="28" spans="1:10" ht="26.4" x14ac:dyDescent="0.25">
      <c r="A28" s="380" t="s">
        <v>211</v>
      </c>
      <c r="B28" s="281" t="s">
        <v>20</v>
      </c>
      <c r="C28" s="281" t="s">
        <v>212</v>
      </c>
      <c r="D28" s="281" t="s">
        <v>1293</v>
      </c>
      <c r="E28" s="295" t="s">
        <v>26</v>
      </c>
      <c r="F28" s="282" t="s">
        <v>3086</v>
      </c>
      <c r="G28" s="282" t="s">
        <v>3087</v>
      </c>
      <c r="H28" s="282" t="s">
        <v>3088</v>
      </c>
      <c r="I28" s="282" t="s">
        <v>3089</v>
      </c>
      <c r="J28" s="381" t="s">
        <v>3090</v>
      </c>
    </row>
    <row r="29" spans="1:10" ht="66" x14ac:dyDescent="0.25">
      <c r="A29" s="380" t="s">
        <v>1181</v>
      </c>
      <c r="B29" s="281" t="s">
        <v>20</v>
      </c>
      <c r="C29" s="281" t="s">
        <v>1182</v>
      </c>
      <c r="D29" s="281" t="s">
        <v>1293</v>
      </c>
      <c r="E29" s="295" t="s">
        <v>93</v>
      </c>
      <c r="F29" s="282" t="s">
        <v>3091</v>
      </c>
      <c r="G29" s="282" t="s">
        <v>3092</v>
      </c>
      <c r="H29" s="282" t="s">
        <v>3093</v>
      </c>
      <c r="I29" s="282" t="s">
        <v>3094</v>
      </c>
      <c r="J29" s="381" t="s">
        <v>3095</v>
      </c>
    </row>
    <row r="30" spans="1:10" ht="26.4" x14ac:dyDescent="0.25">
      <c r="A30" s="380" t="s">
        <v>101</v>
      </c>
      <c r="B30" s="281" t="s">
        <v>36</v>
      </c>
      <c r="C30" s="281" t="s">
        <v>102</v>
      </c>
      <c r="D30" s="281" t="s">
        <v>1517</v>
      </c>
      <c r="E30" s="295" t="s">
        <v>93</v>
      </c>
      <c r="F30" s="282" t="s">
        <v>3096</v>
      </c>
      <c r="G30" s="282" t="s">
        <v>3097</v>
      </c>
      <c r="H30" s="282" t="s">
        <v>3098</v>
      </c>
      <c r="I30" s="282" t="s">
        <v>3099</v>
      </c>
      <c r="J30" s="381" t="s">
        <v>3100</v>
      </c>
    </row>
    <row r="31" spans="1:10" ht="26.4" x14ac:dyDescent="0.25">
      <c r="A31" s="380" t="s">
        <v>400</v>
      </c>
      <c r="B31" s="281" t="s">
        <v>20</v>
      </c>
      <c r="C31" s="281" t="s">
        <v>401</v>
      </c>
      <c r="D31" s="281" t="s">
        <v>1293</v>
      </c>
      <c r="E31" s="295" t="s">
        <v>26</v>
      </c>
      <c r="F31" s="282" t="s">
        <v>1928</v>
      </c>
      <c r="G31" s="282" t="s">
        <v>3101</v>
      </c>
      <c r="H31" s="282" t="s">
        <v>3102</v>
      </c>
      <c r="I31" s="282" t="s">
        <v>3103</v>
      </c>
      <c r="J31" s="381" t="s">
        <v>3104</v>
      </c>
    </row>
    <row r="32" spans="1:10" ht="26.4" x14ac:dyDescent="0.25">
      <c r="A32" s="380" t="s">
        <v>635</v>
      </c>
      <c r="B32" s="281" t="s">
        <v>20</v>
      </c>
      <c r="C32" s="281" t="s">
        <v>636</v>
      </c>
      <c r="D32" s="281" t="s">
        <v>1293</v>
      </c>
      <c r="E32" s="295" t="s">
        <v>38</v>
      </c>
      <c r="F32" s="282" t="s">
        <v>3105</v>
      </c>
      <c r="G32" s="282" t="s">
        <v>3106</v>
      </c>
      <c r="H32" s="282" t="s">
        <v>3106</v>
      </c>
      <c r="I32" s="282" t="s">
        <v>3107</v>
      </c>
      <c r="J32" s="381" t="s">
        <v>3108</v>
      </c>
    </row>
    <row r="33" spans="1:10" ht="39.6" x14ac:dyDescent="0.25">
      <c r="A33" s="380" t="s">
        <v>251</v>
      </c>
      <c r="B33" s="281" t="s">
        <v>20</v>
      </c>
      <c r="C33" s="281" t="s">
        <v>252</v>
      </c>
      <c r="D33" s="281" t="s">
        <v>1293</v>
      </c>
      <c r="E33" s="295" t="s">
        <v>93</v>
      </c>
      <c r="F33" s="282" t="s">
        <v>3109</v>
      </c>
      <c r="G33" s="282" t="s">
        <v>3110</v>
      </c>
      <c r="H33" s="282" t="s">
        <v>3111</v>
      </c>
      <c r="I33" s="282" t="s">
        <v>3112</v>
      </c>
      <c r="J33" s="381" t="s">
        <v>3113</v>
      </c>
    </row>
    <row r="34" spans="1:10" ht="52.8" x14ac:dyDescent="0.25">
      <c r="A34" s="380" t="s">
        <v>262</v>
      </c>
      <c r="B34" s="281" t="s">
        <v>36</v>
      </c>
      <c r="C34" s="281" t="s">
        <v>263</v>
      </c>
      <c r="D34" s="281" t="s">
        <v>1323</v>
      </c>
      <c r="E34" s="295" t="s">
        <v>26</v>
      </c>
      <c r="F34" s="282" t="s">
        <v>3114</v>
      </c>
      <c r="G34" s="282" t="s">
        <v>3115</v>
      </c>
      <c r="H34" s="282" t="s">
        <v>3116</v>
      </c>
      <c r="I34" s="282" t="s">
        <v>3117</v>
      </c>
      <c r="J34" s="381" t="s">
        <v>3118</v>
      </c>
    </row>
    <row r="35" spans="1:10" ht="39.6" x14ac:dyDescent="0.25">
      <c r="A35" s="380" t="s">
        <v>908</v>
      </c>
      <c r="B35" s="281" t="s">
        <v>36</v>
      </c>
      <c r="C35" s="281" t="s">
        <v>909</v>
      </c>
      <c r="D35" s="281" t="s">
        <v>1387</v>
      </c>
      <c r="E35" s="295" t="s">
        <v>77</v>
      </c>
      <c r="F35" s="282" t="s">
        <v>3119</v>
      </c>
      <c r="G35" s="282" t="s">
        <v>3120</v>
      </c>
      <c r="H35" s="282" t="s">
        <v>3121</v>
      </c>
      <c r="I35" s="282" t="s">
        <v>3122</v>
      </c>
      <c r="J35" s="381" t="s">
        <v>3123</v>
      </c>
    </row>
    <row r="36" spans="1:10" x14ac:dyDescent="0.25">
      <c r="A36" s="380" t="s">
        <v>32</v>
      </c>
      <c r="B36" s="281" t="s">
        <v>20</v>
      </c>
      <c r="C36" s="281" t="s">
        <v>33</v>
      </c>
      <c r="D36" s="281" t="s">
        <v>1293</v>
      </c>
      <c r="E36" s="295" t="s">
        <v>26</v>
      </c>
      <c r="F36" s="282" t="s">
        <v>3124</v>
      </c>
      <c r="G36" s="282" t="s">
        <v>3125</v>
      </c>
      <c r="H36" s="282" t="s">
        <v>3126</v>
      </c>
      <c r="I36" s="282" t="s">
        <v>3127</v>
      </c>
      <c r="J36" s="381" t="s">
        <v>3128</v>
      </c>
    </row>
    <row r="37" spans="1:10" ht="39.6" x14ac:dyDescent="0.25">
      <c r="A37" s="380" t="s">
        <v>1063</v>
      </c>
      <c r="B37" s="281" t="s">
        <v>36</v>
      </c>
      <c r="C37" s="281" t="s">
        <v>1064</v>
      </c>
      <c r="D37" s="281" t="s">
        <v>1387</v>
      </c>
      <c r="E37" s="295" t="s">
        <v>77</v>
      </c>
      <c r="F37" s="282" t="s">
        <v>3129</v>
      </c>
      <c r="G37" s="282" t="s">
        <v>3130</v>
      </c>
      <c r="H37" s="282" t="s">
        <v>3131</v>
      </c>
      <c r="I37" s="282" t="s">
        <v>3132</v>
      </c>
      <c r="J37" s="381" t="s">
        <v>3133</v>
      </c>
    </row>
    <row r="38" spans="1:10" ht="26.4" x14ac:dyDescent="0.25">
      <c r="A38" s="380" t="s">
        <v>119</v>
      </c>
      <c r="B38" s="281" t="s">
        <v>36</v>
      </c>
      <c r="C38" s="281" t="s">
        <v>120</v>
      </c>
      <c r="D38" s="281" t="s">
        <v>1577</v>
      </c>
      <c r="E38" s="295" t="s">
        <v>26</v>
      </c>
      <c r="F38" s="282" t="s">
        <v>1584</v>
      </c>
      <c r="G38" s="282" t="s">
        <v>3134</v>
      </c>
      <c r="H38" s="282" t="s">
        <v>3135</v>
      </c>
      <c r="I38" s="282" t="s">
        <v>3136</v>
      </c>
      <c r="J38" s="381" t="s">
        <v>3137</v>
      </c>
    </row>
    <row r="39" spans="1:10" ht="26.4" x14ac:dyDescent="0.25">
      <c r="A39" s="380" t="s">
        <v>734</v>
      </c>
      <c r="B39" s="281" t="s">
        <v>20</v>
      </c>
      <c r="C39" s="281" t="s">
        <v>735</v>
      </c>
      <c r="D39" s="281" t="s">
        <v>1293</v>
      </c>
      <c r="E39" s="295" t="s">
        <v>77</v>
      </c>
      <c r="F39" s="282" t="s">
        <v>3138</v>
      </c>
      <c r="G39" s="282" t="s">
        <v>3139</v>
      </c>
      <c r="H39" s="282" t="s">
        <v>3140</v>
      </c>
      <c r="I39" s="282" t="s">
        <v>3141</v>
      </c>
      <c r="J39" s="381" t="s">
        <v>3142</v>
      </c>
    </row>
    <row r="40" spans="1:10" ht="52.8" x14ac:dyDescent="0.25">
      <c r="A40" s="380" t="s">
        <v>228</v>
      </c>
      <c r="B40" s="281" t="s">
        <v>20</v>
      </c>
      <c r="C40" s="281" t="s">
        <v>229</v>
      </c>
      <c r="D40" s="281" t="s">
        <v>1293</v>
      </c>
      <c r="E40" s="295" t="s">
        <v>26</v>
      </c>
      <c r="F40" s="282" t="s">
        <v>1710</v>
      </c>
      <c r="G40" s="282" t="s">
        <v>3143</v>
      </c>
      <c r="H40" s="282" t="s">
        <v>3144</v>
      </c>
      <c r="I40" s="282" t="s">
        <v>3145</v>
      </c>
      <c r="J40" s="381" t="s">
        <v>3146</v>
      </c>
    </row>
    <row r="41" spans="1:10" ht="39.6" x14ac:dyDescent="0.25">
      <c r="A41" s="380" t="s">
        <v>386</v>
      </c>
      <c r="B41" s="281" t="s">
        <v>36</v>
      </c>
      <c r="C41" s="281" t="s">
        <v>387</v>
      </c>
      <c r="D41" s="281" t="s">
        <v>1907</v>
      </c>
      <c r="E41" s="295" t="s">
        <v>26</v>
      </c>
      <c r="F41" s="282" t="s">
        <v>1916</v>
      </c>
      <c r="G41" s="282" t="s">
        <v>3147</v>
      </c>
      <c r="H41" s="282" t="s">
        <v>3148</v>
      </c>
      <c r="I41" s="282" t="s">
        <v>3149</v>
      </c>
      <c r="J41" s="381" t="s">
        <v>3150</v>
      </c>
    </row>
    <row r="42" spans="1:10" ht="39.6" x14ac:dyDescent="0.25">
      <c r="A42" s="380" t="s">
        <v>129</v>
      </c>
      <c r="B42" s="281" t="s">
        <v>36</v>
      </c>
      <c r="C42" s="281" t="s">
        <v>130</v>
      </c>
      <c r="D42" s="281" t="s">
        <v>1592</v>
      </c>
      <c r="E42" s="295" t="s">
        <v>26</v>
      </c>
      <c r="F42" s="282" t="s">
        <v>3151</v>
      </c>
      <c r="G42" s="282" t="s">
        <v>3152</v>
      </c>
      <c r="H42" s="282" t="s">
        <v>3153</v>
      </c>
      <c r="I42" s="282" t="s">
        <v>3154</v>
      </c>
      <c r="J42" s="381" t="s">
        <v>3155</v>
      </c>
    </row>
    <row r="43" spans="1:10" ht="52.8" x14ac:dyDescent="0.25">
      <c r="A43" s="380" t="s">
        <v>231</v>
      </c>
      <c r="B43" s="281" t="s">
        <v>20</v>
      </c>
      <c r="C43" s="281" t="s">
        <v>232</v>
      </c>
      <c r="D43" s="281" t="s">
        <v>1293</v>
      </c>
      <c r="E43" s="295" t="s">
        <v>26</v>
      </c>
      <c r="F43" s="282" t="s">
        <v>1714</v>
      </c>
      <c r="G43" s="282" t="s">
        <v>3156</v>
      </c>
      <c r="H43" s="282" t="s">
        <v>3157</v>
      </c>
      <c r="I43" s="282" t="s">
        <v>3158</v>
      </c>
      <c r="J43" s="381" t="s">
        <v>3159</v>
      </c>
    </row>
    <row r="44" spans="1:10" ht="66" x14ac:dyDescent="0.25">
      <c r="A44" s="380" t="s">
        <v>332</v>
      </c>
      <c r="B44" s="281" t="s">
        <v>36</v>
      </c>
      <c r="C44" s="281" t="s">
        <v>333</v>
      </c>
      <c r="D44" s="281" t="s">
        <v>1865</v>
      </c>
      <c r="E44" s="295" t="s">
        <v>26</v>
      </c>
      <c r="F44" s="282" t="s">
        <v>1872</v>
      </c>
      <c r="G44" s="282" t="s">
        <v>3160</v>
      </c>
      <c r="H44" s="282" t="s">
        <v>3161</v>
      </c>
      <c r="I44" s="282" t="s">
        <v>3162</v>
      </c>
      <c r="J44" s="381" t="s">
        <v>3163</v>
      </c>
    </row>
    <row r="45" spans="1:10" ht="66" x14ac:dyDescent="0.25">
      <c r="A45" s="380" t="s">
        <v>69</v>
      </c>
      <c r="B45" s="281" t="s">
        <v>20</v>
      </c>
      <c r="C45" s="281" t="s">
        <v>70</v>
      </c>
      <c r="D45" s="281" t="s">
        <v>1293</v>
      </c>
      <c r="E45" s="295" t="s">
        <v>71</v>
      </c>
      <c r="F45" s="282" t="s">
        <v>1486</v>
      </c>
      <c r="G45" s="282" t="s">
        <v>3164</v>
      </c>
      <c r="H45" s="282" t="s">
        <v>3165</v>
      </c>
      <c r="I45" s="282" t="s">
        <v>3166</v>
      </c>
      <c r="J45" s="381" t="s">
        <v>3167</v>
      </c>
    </row>
    <row r="46" spans="1:10" x14ac:dyDescent="0.25">
      <c r="A46" s="380" t="s">
        <v>122</v>
      </c>
      <c r="B46" s="281" t="s">
        <v>20</v>
      </c>
      <c r="C46" s="281" t="s">
        <v>123</v>
      </c>
      <c r="D46" s="281" t="s">
        <v>1293</v>
      </c>
      <c r="E46" s="295" t="s">
        <v>51</v>
      </c>
      <c r="F46" s="282" t="s">
        <v>3168</v>
      </c>
      <c r="G46" s="282" t="s">
        <v>3169</v>
      </c>
      <c r="H46" s="282" t="s">
        <v>3170</v>
      </c>
      <c r="I46" s="282" t="s">
        <v>3171</v>
      </c>
      <c r="J46" s="381" t="s">
        <v>3172</v>
      </c>
    </row>
    <row r="47" spans="1:10" ht="52.8" x14ac:dyDescent="0.25">
      <c r="A47" s="380" t="s">
        <v>375</v>
      </c>
      <c r="B47" s="281" t="s">
        <v>36</v>
      </c>
      <c r="C47" s="281" t="s">
        <v>376</v>
      </c>
      <c r="D47" s="281" t="s">
        <v>1900</v>
      </c>
      <c r="E47" s="295" t="s">
        <v>26</v>
      </c>
      <c r="F47" s="282" t="s">
        <v>1903</v>
      </c>
      <c r="G47" s="282" t="s">
        <v>3173</v>
      </c>
      <c r="H47" s="282" t="s">
        <v>3174</v>
      </c>
      <c r="I47" s="282" t="s">
        <v>3171</v>
      </c>
      <c r="J47" s="381" t="s">
        <v>3175</v>
      </c>
    </row>
    <row r="48" spans="1:10" ht="26.4" x14ac:dyDescent="0.25">
      <c r="A48" s="380" t="s">
        <v>318</v>
      </c>
      <c r="B48" s="281" t="s">
        <v>20</v>
      </c>
      <c r="C48" s="281" t="s">
        <v>319</v>
      </c>
      <c r="D48" s="281" t="s">
        <v>1293</v>
      </c>
      <c r="E48" s="295" t="s">
        <v>26</v>
      </c>
      <c r="F48" s="282" t="s">
        <v>1851</v>
      </c>
      <c r="G48" s="282" t="s">
        <v>3176</v>
      </c>
      <c r="H48" s="282" t="s">
        <v>3177</v>
      </c>
      <c r="I48" s="282" t="s">
        <v>3178</v>
      </c>
      <c r="J48" s="381" t="s">
        <v>3179</v>
      </c>
    </row>
    <row r="49" spans="1:10" ht="66" x14ac:dyDescent="0.25">
      <c r="A49" s="380" t="s">
        <v>293</v>
      </c>
      <c r="B49" s="281" t="s">
        <v>36</v>
      </c>
      <c r="C49" s="281" t="s">
        <v>294</v>
      </c>
      <c r="D49" s="281" t="s">
        <v>1803</v>
      </c>
      <c r="E49" s="295" t="s">
        <v>38</v>
      </c>
      <c r="F49" s="282" t="s">
        <v>3180</v>
      </c>
      <c r="G49" s="282" t="s">
        <v>3181</v>
      </c>
      <c r="H49" s="282" t="s">
        <v>3182</v>
      </c>
      <c r="I49" s="282" t="s">
        <v>3183</v>
      </c>
      <c r="J49" s="381" t="s">
        <v>3184</v>
      </c>
    </row>
    <row r="50" spans="1:10" x14ac:dyDescent="0.25">
      <c r="A50" s="380" t="s">
        <v>1178</v>
      </c>
      <c r="B50" s="281" t="s">
        <v>20</v>
      </c>
      <c r="C50" s="281" t="s">
        <v>1179</v>
      </c>
      <c r="D50" s="281" t="s">
        <v>1293</v>
      </c>
      <c r="E50" s="295" t="s">
        <v>38</v>
      </c>
      <c r="F50" s="282" t="s">
        <v>3124</v>
      </c>
      <c r="G50" s="282" t="s">
        <v>3185</v>
      </c>
      <c r="H50" s="282" t="s">
        <v>3186</v>
      </c>
      <c r="I50" s="282" t="s">
        <v>3183</v>
      </c>
      <c r="J50" s="381" t="s">
        <v>3187</v>
      </c>
    </row>
    <row r="51" spans="1:10" ht="26.4" x14ac:dyDescent="0.25">
      <c r="A51" s="380" t="s">
        <v>440</v>
      </c>
      <c r="B51" s="281" t="s">
        <v>36</v>
      </c>
      <c r="C51" s="281" t="s">
        <v>441</v>
      </c>
      <c r="D51" s="281" t="s">
        <v>1947</v>
      </c>
      <c r="E51" s="295" t="s">
        <v>26</v>
      </c>
      <c r="F51" s="282" t="s">
        <v>1963</v>
      </c>
      <c r="G51" s="282" t="s">
        <v>3188</v>
      </c>
      <c r="H51" s="282" t="s">
        <v>3189</v>
      </c>
      <c r="I51" s="282" t="s">
        <v>3190</v>
      </c>
      <c r="J51" s="381" t="s">
        <v>3191</v>
      </c>
    </row>
    <row r="52" spans="1:10" ht="79.2" x14ac:dyDescent="0.25">
      <c r="A52" s="380" t="s">
        <v>335</v>
      </c>
      <c r="B52" s="281" t="s">
        <v>36</v>
      </c>
      <c r="C52" s="281" t="s">
        <v>336</v>
      </c>
      <c r="D52" s="281" t="s">
        <v>1865</v>
      </c>
      <c r="E52" s="295" t="s">
        <v>26</v>
      </c>
      <c r="F52" s="282" t="s">
        <v>1875</v>
      </c>
      <c r="G52" s="282" t="s">
        <v>3192</v>
      </c>
      <c r="H52" s="282" t="s">
        <v>3193</v>
      </c>
      <c r="I52" s="282" t="s">
        <v>3190</v>
      </c>
      <c r="J52" s="381" t="s">
        <v>3194</v>
      </c>
    </row>
    <row r="53" spans="1:10" ht="26.4" x14ac:dyDescent="0.25">
      <c r="A53" s="380" t="s">
        <v>395</v>
      </c>
      <c r="B53" s="281" t="s">
        <v>20</v>
      </c>
      <c r="C53" s="281" t="s">
        <v>396</v>
      </c>
      <c r="D53" s="281" t="s">
        <v>1293</v>
      </c>
      <c r="E53" s="295" t="s">
        <v>26</v>
      </c>
      <c r="F53" s="282" t="s">
        <v>1922</v>
      </c>
      <c r="G53" s="282" t="s">
        <v>3195</v>
      </c>
      <c r="H53" s="282" t="s">
        <v>3196</v>
      </c>
      <c r="I53" s="282" t="s">
        <v>3190</v>
      </c>
      <c r="J53" s="381" t="s">
        <v>3197</v>
      </c>
    </row>
    <row r="54" spans="1:10" ht="26.4" x14ac:dyDescent="0.25">
      <c r="A54" s="380" t="s">
        <v>431</v>
      </c>
      <c r="B54" s="281" t="s">
        <v>36</v>
      </c>
      <c r="C54" s="281" t="s">
        <v>432</v>
      </c>
      <c r="D54" s="281" t="s">
        <v>1947</v>
      </c>
      <c r="E54" s="295" t="s">
        <v>26</v>
      </c>
      <c r="F54" s="282" t="s">
        <v>1955</v>
      </c>
      <c r="G54" s="282" t="s">
        <v>3198</v>
      </c>
      <c r="H54" s="282" t="s">
        <v>3199</v>
      </c>
      <c r="I54" s="282" t="s">
        <v>3200</v>
      </c>
      <c r="J54" s="381" t="s">
        <v>3201</v>
      </c>
    </row>
    <row r="55" spans="1:10" ht="52.8" x14ac:dyDescent="0.25">
      <c r="A55" s="380" t="s">
        <v>234</v>
      </c>
      <c r="B55" s="281" t="s">
        <v>20</v>
      </c>
      <c r="C55" s="281" t="s">
        <v>235</v>
      </c>
      <c r="D55" s="281" t="s">
        <v>1293</v>
      </c>
      <c r="E55" s="295" t="s">
        <v>26</v>
      </c>
      <c r="F55" s="282" t="s">
        <v>1715</v>
      </c>
      <c r="G55" s="282" t="s">
        <v>3202</v>
      </c>
      <c r="H55" s="282" t="s">
        <v>3203</v>
      </c>
      <c r="I55" s="282" t="s">
        <v>3204</v>
      </c>
      <c r="J55" s="381" t="s">
        <v>3205</v>
      </c>
    </row>
    <row r="56" spans="1:10" ht="26.4" x14ac:dyDescent="0.25">
      <c r="A56" s="380" t="s">
        <v>437</v>
      </c>
      <c r="B56" s="281" t="s">
        <v>36</v>
      </c>
      <c r="C56" s="281" t="s">
        <v>438</v>
      </c>
      <c r="D56" s="281" t="s">
        <v>1947</v>
      </c>
      <c r="E56" s="295" t="s">
        <v>26</v>
      </c>
      <c r="F56" s="282" t="s">
        <v>1955</v>
      </c>
      <c r="G56" s="282" t="s">
        <v>3206</v>
      </c>
      <c r="H56" s="282" t="s">
        <v>3207</v>
      </c>
      <c r="I56" s="282" t="s">
        <v>3208</v>
      </c>
      <c r="J56" s="381" t="s">
        <v>3209</v>
      </c>
    </row>
    <row r="57" spans="1:10" ht="66" x14ac:dyDescent="0.25">
      <c r="A57" s="380" t="s">
        <v>296</v>
      </c>
      <c r="B57" s="281" t="s">
        <v>36</v>
      </c>
      <c r="C57" s="281" t="s">
        <v>297</v>
      </c>
      <c r="D57" s="281" t="s">
        <v>1803</v>
      </c>
      <c r="E57" s="295" t="s">
        <v>38</v>
      </c>
      <c r="F57" s="282" t="s">
        <v>3210</v>
      </c>
      <c r="G57" s="282" t="s">
        <v>3211</v>
      </c>
      <c r="H57" s="282" t="s">
        <v>3212</v>
      </c>
      <c r="I57" s="282" t="s">
        <v>3208</v>
      </c>
      <c r="J57" s="381" t="s">
        <v>3213</v>
      </c>
    </row>
    <row r="58" spans="1:10" ht="39.6" x14ac:dyDescent="0.25">
      <c r="A58" s="380" t="s">
        <v>49</v>
      </c>
      <c r="B58" s="281" t="s">
        <v>20</v>
      </c>
      <c r="C58" s="281" t="s">
        <v>50</v>
      </c>
      <c r="D58" s="281" t="s">
        <v>1293</v>
      </c>
      <c r="E58" s="295" t="s">
        <v>51</v>
      </c>
      <c r="F58" s="282" t="s">
        <v>3214</v>
      </c>
      <c r="G58" s="282" t="s">
        <v>3215</v>
      </c>
      <c r="H58" s="282" t="s">
        <v>3216</v>
      </c>
      <c r="I58" s="282" t="s">
        <v>3217</v>
      </c>
      <c r="J58" s="381" t="s">
        <v>3218</v>
      </c>
    </row>
    <row r="59" spans="1:10" x14ac:dyDescent="0.25">
      <c r="A59" s="380" t="s">
        <v>1206</v>
      </c>
      <c r="B59" s="281" t="s">
        <v>20</v>
      </c>
      <c r="C59" s="281" t="s">
        <v>1207</v>
      </c>
      <c r="D59" s="281" t="s">
        <v>1293</v>
      </c>
      <c r="E59" s="295" t="s">
        <v>38</v>
      </c>
      <c r="F59" s="282" t="s">
        <v>3219</v>
      </c>
      <c r="G59" s="282" t="s">
        <v>3220</v>
      </c>
      <c r="H59" s="282" t="s">
        <v>3221</v>
      </c>
      <c r="I59" s="282" t="s">
        <v>3222</v>
      </c>
      <c r="J59" s="381" t="s">
        <v>3223</v>
      </c>
    </row>
    <row r="60" spans="1:10" ht="52.8" x14ac:dyDescent="0.25">
      <c r="A60" s="380" t="s">
        <v>257</v>
      </c>
      <c r="B60" s="281" t="s">
        <v>36</v>
      </c>
      <c r="C60" s="281" t="s">
        <v>258</v>
      </c>
      <c r="D60" s="281" t="s">
        <v>1326</v>
      </c>
      <c r="E60" s="295" t="s">
        <v>26</v>
      </c>
      <c r="F60" s="282" t="s">
        <v>3114</v>
      </c>
      <c r="G60" s="282" t="s">
        <v>3224</v>
      </c>
      <c r="H60" s="282" t="s">
        <v>3225</v>
      </c>
      <c r="I60" s="282" t="s">
        <v>3222</v>
      </c>
      <c r="J60" s="381" t="s">
        <v>3226</v>
      </c>
    </row>
    <row r="61" spans="1:10" ht="66" x14ac:dyDescent="0.25">
      <c r="A61" s="380" t="s">
        <v>254</v>
      </c>
      <c r="B61" s="281" t="s">
        <v>36</v>
      </c>
      <c r="C61" s="281" t="s">
        <v>255</v>
      </c>
      <c r="D61" s="281" t="s">
        <v>1326</v>
      </c>
      <c r="E61" s="295" t="s">
        <v>26</v>
      </c>
      <c r="F61" s="282" t="s">
        <v>3114</v>
      </c>
      <c r="G61" s="282" t="s">
        <v>3227</v>
      </c>
      <c r="H61" s="282" t="s">
        <v>3228</v>
      </c>
      <c r="I61" s="282" t="s">
        <v>3222</v>
      </c>
      <c r="J61" s="381" t="s">
        <v>3229</v>
      </c>
    </row>
    <row r="62" spans="1:10" x14ac:dyDescent="0.25">
      <c r="A62" s="380" t="s">
        <v>460</v>
      </c>
      <c r="B62" s="281" t="s">
        <v>20</v>
      </c>
      <c r="C62" s="281" t="s">
        <v>461</v>
      </c>
      <c r="D62" s="281" t="s">
        <v>1293</v>
      </c>
      <c r="E62" s="295" t="s">
        <v>26</v>
      </c>
      <c r="F62" s="282" t="s">
        <v>3230</v>
      </c>
      <c r="G62" s="282" t="s">
        <v>3231</v>
      </c>
      <c r="H62" s="282" t="s">
        <v>3232</v>
      </c>
      <c r="I62" s="282" t="s">
        <v>3222</v>
      </c>
      <c r="J62" s="381" t="s">
        <v>3233</v>
      </c>
    </row>
    <row r="63" spans="1:10" ht="39.6" x14ac:dyDescent="0.25">
      <c r="A63" s="380" t="s">
        <v>132</v>
      </c>
      <c r="B63" s="281" t="s">
        <v>36</v>
      </c>
      <c r="C63" s="281" t="s">
        <v>133</v>
      </c>
      <c r="D63" s="281" t="s">
        <v>1531</v>
      </c>
      <c r="E63" s="295" t="s">
        <v>93</v>
      </c>
      <c r="F63" s="282" t="s">
        <v>3234</v>
      </c>
      <c r="G63" s="282" t="s">
        <v>3235</v>
      </c>
      <c r="H63" s="282" t="s">
        <v>3236</v>
      </c>
      <c r="I63" s="282" t="s">
        <v>3222</v>
      </c>
      <c r="J63" s="381" t="s">
        <v>3237</v>
      </c>
    </row>
    <row r="64" spans="1:10" ht="26.4" x14ac:dyDescent="0.25">
      <c r="A64" s="380" t="s">
        <v>434</v>
      </c>
      <c r="B64" s="281" t="s">
        <v>36</v>
      </c>
      <c r="C64" s="281" t="s">
        <v>435</v>
      </c>
      <c r="D64" s="281" t="s">
        <v>1956</v>
      </c>
      <c r="E64" s="295" t="s">
        <v>26</v>
      </c>
      <c r="F64" s="282" t="s">
        <v>1950</v>
      </c>
      <c r="G64" s="282" t="s">
        <v>3238</v>
      </c>
      <c r="H64" s="282" t="s">
        <v>3239</v>
      </c>
      <c r="I64" s="282" t="s">
        <v>3222</v>
      </c>
      <c r="J64" s="381" t="s">
        <v>3240</v>
      </c>
    </row>
    <row r="65" spans="1:10" ht="39.6" x14ac:dyDescent="0.25">
      <c r="A65" s="380" t="s">
        <v>1130</v>
      </c>
      <c r="B65" s="281" t="s">
        <v>36</v>
      </c>
      <c r="C65" s="281" t="s">
        <v>1131</v>
      </c>
      <c r="D65" s="281" t="s">
        <v>2218</v>
      </c>
      <c r="E65" s="295" t="s">
        <v>38</v>
      </c>
      <c r="F65" s="282" t="s">
        <v>3210</v>
      </c>
      <c r="G65" s="282" t="s">
        <v>3241</v>
      </c>
      <c r="H65" s="282" t="s">
        <v>3242</v>
      </c>
      <c r="I65" s="282" t="s">
        <v>3243</v>
      </c>
      <c r="J65" s="381" t="s">
        <v>3244</v>
      </c>
    </row>
    <row r="66" spans="1:10" ht="26.4" x14ac:dyDescent="0.25">
      <c r="A66" s="380" t="s">
        <v>611</v>
      </c>
      <c r="B66" s="281" t="s">
        <v>36</v>
      </c>
      <c r="C66" s="281" t="s">
        <v>612</v>
      </c>
      <c r="D66" s="281" t="s">
        <v>2109</v>
      </c>
      <c r="E66" s="295" t="s">
        <v>77</v>
      </c>
      <c r="F66" s="282" t="s">
        <v>3245</v>
      </c>
      <c r="G66" s="282" t="s">
        <v>3246</v>
      </c>
      <c r="H66" s="282" t="s">
        <v>3247</v>
      </c>
      <c r="I66" s="282" t="s">
        <v>3243</v>
      </c>
      <c r="J66" s="381" t="s">
        <v>3248</v>
      </c>
    </row>
    <row r="67" spans="1:10" ht="39.6" x14ac:dyDescent="0.25">
      <c r="A67" s="380" t="s">
        <v>270</v>
      </c>
      <c r="B67" s="281" t="s">
        <v>36</v>
      </c>
      <c r="C67" s="281" t="s">
        <v>271</v>
      </c>
      <c r="D67" s="281" t="s">
        <v>1323</v>
      </c>
      <c r="E67" s="295" t="s">
        <v>77</v>
      </c>
      <c r="F67" s="282" t="s">
        <v>3249</v>
      </c>
      <c r="G67" s="282" t="s">
        <v>3250</v>
      </c>
      <c r="H67" s="282" t="s">
        <v>3251</v>
      </c>
      <c r="I67" s="282" t="s">
        <v>3243</v>
      </c>
      <c r="J67" s="381" t="s">
        <v>3252</v>
      </c>
    </row>
    <row r="68" spans="1:10" x14ac:dyDescent="0.25">
      <c r="A68" s="380" t="s">
        <v>1148</v>
      </c>
      <c r="B68" s="281" t="s">
        <v>20</v>
      </c>
      <c r="C68" s="281" t="s">
        <v>1149</v>
      </c>
      <c r="D68" s="281" t="s">
        <v>1293</v>
      </c>
      <c r="E68" s="295" t="s">
        <v>77</v>
      </c>
      <c r="F68" s="282" t="s">
        <v>3253</v>
      </c>
      <c r="G68" s="282" t="s">
        <v>3254</v>
      </c>
      <c r="H68" s="282" t="s">
        <v>3255</v>
      </c>
      <c r="I68" s="282" t="s">
        <v>3243</v>
      </c>
      <c r="J68" s="381" t="s">
        <v>3256</v>
      </c>
    </row>
    <row r="69" spans="1:10" ht="26.4" x14ac:dyDescent="0.25">
      <c r="A69" s="380" t="s">
        <v>495</v>
      </c>
      <c r="B69" s="281" t="s">
        <v>20</v>
      </c>
      <c r="C69" s="281" t="s">
        <v>496</v>
      </c>
      <c r="D69" s="281" t="s">
        <v>1293</v>
      </c>
      <c r="E69" s="295" t="s">
        <v>26</v>
      </c>
      <c r="F69" s="282" t="s">
        <v>2048</v>
      </c>
      <c r="G69" s="282" t="s">
        <v>3257</v>
      </c>
      <c r="H69" s="282" t="s">
        <v>3258</v>
      </c>
      <c r="I69" s="282" t="s">
        <v>3259</v>
      </c>
      <c r="J69" s="381" t="s">
        <v>3260</v>
      </c>
    </row>
    <row r="70" spans="1:10" ht="26.4" x14ac:dyDescent="0.25">
      <c r="A70" s="380" t="s">
        <v>28</v>
      </c>
      <c r="B70" s="281" t="s">
        <v>20</v>
      </c>
      <c r="C70" s="281" t="s">
        <v>29</v>
      </c>
      <c r="D70" s="281" t="s">
        <v>1293</v>
      </c>
      <c r="E70" s="295" t="s">
        <v>30</v>
      </c>
      <c r="F70" s="282" t="s">
        <v>3210</v>
      </c>
      <c r="G70" s="282" t="s">
        <v>3261</v>
      </c>
      <c r="H70" s="282" t="s">
        <v>3262</v>
      </c>
      <c r="I70" s="282" t="s">
        <v>3259</v>
      </c>
      <c r="J70" s="381" t="s">
        <v>3263</v>
      </c>
    </row>
    <row r="71" spans="1:10" ht="39.6" x14ac:dyDescent="0.25">
      <c r="A71" s="380" t="s">
        <v>141</v>
      </c>
      <c r="B71" s="281" t="s">
        <v>36</v>
      </c>
      <c r="C71" s="281" t="s">
        <v>142</v>
      </c>
      <c r="D71" s="281" t="s">
        <v>1531</v>
      </c>
      <c r="E71" s="295" t="s">
        <v>93</v>
      </c>
      <c r="F71" s="282" t="s">
        <v>3264</v>
      </c>
      <c r="G71" s="282" t="s">
        <v>3265</v>
      </c>
      <c r="H71" s="282" t="s">
        <v>3266</v>
      </c>
      <c r="I71" s="282" t="s">
        <v>3267</v>
      </c>
      <c r="J71" s="381" t="s">
        <v>3268</v>
      </c>
    </row>
    <row r="72" spans="1:10" ht="26.4" x14ac:dyDescent="0.25">
      <c r="A72" s="380" t="s">
        <v>1118</v>
      </c>
      <c r="B72" s="281" t="s">
        <v>20</v>
      </c>
      <c r="C72" s="281" t="s">
        <v>1119</v>
      </c>
      <c r="D72" s="281" t="s">
        <v>1293</v>
      </c>
      <c r="E72" s="295" t="s">
        <v>38</v>
      </c>
      <c r="F72" s="282" t="s">
        <v>3269</v>
      </c>
      <c r="G72" s="282" t="s">
        <v>3270</v>
      </c>
      <c r="H72" s="282" t="s">
        <v>3271</v>
      </c>
      <c r="I72" s="282" t="s">
        <v>3272</v>
      </c>
      <c r="J72" s="381" t="s">
        <v>3273</v>
      </c>
    </row>
    <row r="73" spans="1:10" ht="39.6" x14ac:dyDescent="0.25">
      <c r="A73" s="380" t="s">
        <v>85</v>
      </c>
      <c r="B73" s="281" t="s">
        <v>36</v>
      </c>
      <c r="C73" s="281" t="s">
        <v>86</v>
      </c>
      <c r="D73" s="281" t="s">
        <v>1505</v>
      </c>
      <c r="E73" s="295" t="s">
        <v>51</v>
      </c>
      <c r="F73" s="282" t="s">
        <v>1516</v>
      </c>
      <c r="G73" s="282" t="s">
        <v>3274</v>
      </c>
      <c r="H73" s="282" t="s">
        <v>3275</v>
      </c>
      <c r="I73" s="282" t="s">
        <v>3272</v>
      </c>
      <c r="J73" s="381" t="s">
        <v>3276</v>
      </c>
    </row>
    <row r="74" spans="1:10" ht="26.4" x14ac:dyDescent="0.25">
      <c r="A74" s="380" t="s">
        <v>144</v>
      </c>
      <c r="B74" s="281" t="s">
        <v>20</v>
      </c>
      <c r="C74" s="281" t="s">
        <v>145</v>
      </c>
      <c r="D74" s="281" t="s">
        <v>1293</v>
      </c>
      <c r="E74" s="295" t="s">
        <v>51</v>
      </c>
      <c r="F74" s="282" t="s">
        <v>3277</v>
      </c>
      <c r="G74" s="282" t="s">
        <v>3278</v>
      </c>
      <c r="H74" s="282" t="s">
        <v>3279</v>
      </c>
      <c r="I74" s="282" t="s">
        <v>3272</v>
      </c>
      <c r="J74" s="381" t="s">
        <v>3280</v>
      </c>
    </row>
    <row r="75" spans="1:10" x14ac:dyDescent="0.25">
      <c r="A75" s="380" t="s">
        <v>19</v>
      </c>
      <c r="B75" s="281" t="s">
        <v>20</v>
      </c>
      <c r="C75" s="281" t="s">
        <v>21</v>
      </c>
      <c r="D75" s="281" t="s">
        <v>1293</v>
      </c>
      <c r="E75" s="295" t="s">
        <v>22</v>
      </c>
      <c r="F75" s="282" t="s">
        <v>3210</v>
      </c>
      <c r="G75" s="282" t="s">
        <v>3281</v>
      </c>
      <c r="H75" s="282" t="s">
        <v>3282</v>
      </c>
      <c r="I75" s="282" t="s">
        <v>3283</v>
      </c>
      <c r="J75" s="381" t="s">
        <v>3284</v>
      </c>
    </row>
    <row r="76" spans="1:10" ht="26.4" x14ac:dyDescent="0.25">
      <c r="A76" s="380" t="s">
        <v>445</v>
      </c>
      <c r="B76" s="281" t="s">
        <v>36</v>
      </c>
      <c r="C76" s="281" t="s">
        <v>446</v>
      </c>
      <c r="D76" s="281" t="s">
        <v>1947</v>
      </c>
      <c r="E76" s="295" t="s">
        <v>26</v>
      </c>
      <c r="F76" s="282" t="s">
        <v>1946</v>
      </c>
      <c r="G76" s="282" t="s">
        <v>3285</v>
      </c>
      <c r="H76" s="282" t="s">
        <v>3286</v>
      </c>
      <c r="I76" s="282" t="s">
        <v>3287</v>
      </c>
      <c r="J76" s="381" t="s">
        <v>3288</v>
      </c>
    </row>
    <row r="77" spans="1:10" ht="26.4" x14ac:dyDescent="0.25">
      <c r="A77" s="380" t="s">
        <v>321</v>
      </c>
      <c r="B77" s="281" t="s">
        <v>20</v>
      </c>
      <c r="C77" s="281" t="s">
        <v>322</v>
      </c>
      <c r="D77" s="281" t="s">
        <v>1293</v>
      </c>
      <c r="E77" s="295" t="s">
        <v>26</v>
      </c>
      <c r="F77" s="282" t="s">
        <v>1854</v>
      </c>
      <c r="G77" s="282" t="s">
        <v>3289</v>
      </c>
      <c r="H77" s="282" t="s">
        <v>3290</v>
      </c>
      <c r="I77" s="282" t="s">
        <v>3291</v>
      </c>
      <c r="J77" s="381" t="s">
        <v>3292</v>
      </c>
    </row>
    <row r="78" spans="1:10" ht="26.4" x14ac:dyDescent="0.25">
      <c r="A78" s="380" t="s">
        <v>91</v>
      </c>
      <c r="B78" s="281" t="s">
        <v>36</v>
      </c>
      <c r="C78" s="281" t="s">
        <v>92</v>
      </c>
      <c r="D78" s="281" t="s">
        <v>1517</v>
      </c>
      <c r="E78" s="295" t="s">
        <v>93</v>
      </c>
      <c r="F78" s="282" t="s">
        <v>3293</v>
      </c>
      <c r="G78" s="282" t="s">
        <v>3294</v>
      </c>
      <c r="H78" s="282" t="s">
        <v>3295</v>
      </c>
      <c r="I78" s="282" t="s">
        <v>3291</v>
      </c>
      <c r="J78" s="381" t="s">
        <v>3296</v>
      </c>
    </row>
    <row r="79" spans="1:10" ht="39.6" x14ac:dyDescent="0.25">
      <c r="A79" s="380" t="s">
        <v>312</v>
      </c>
      <c r="B79" s="281" t="s">
        <v>20</v>
      </c>
      <c r="C79" s="281" t="s">
        <v>313</v>
      </c>
      <c r="D79" s="281" t="s">
        <v>1833</v>
      </c>
      <c r="E79" s="295" t="s">
        <v>26</v>
      </c>
      <c r="F79" s="282" t="s">
        <v>1840</v>
      </c>
      <c r="G79" s="282" t="s">
        <v>3297</v>
      </c>
      <c r="H79" s="282" t="s">
        <v>3298</v>
      </c>
      <c r="I79" s="282" t="s">
        <v>3299</v>
      </c>
      <c r="J79" s="381" t="s">
        <v>3300</v>
      </c>
    </row>
    <row r="80" spans="1:10" ht="39.6" x14ac:dyDescent="0.25">
      <c r="A80" s="380" t="s">
        <v>884</v>
      </c>
      <c r="B80" s="281" t="s">
        <v>36</v>
      </c>
      <c r="C80" s="281" t="s">
        <v>885</v>
      </c>
      <c r="D80" s="281" t="s">
        <v>2446</v>
      </c>
      <c r="E80" s="295" t="s">
        <v>77</v>
      </c>
      <c r="F80" s="282" t="s">
        <v>3301</v>
      </c>
      <c r="G80" s="282" t="s">
        <v>3302</v>
      </c>
      <c r="H80" s="282" t="s">
        <v>3303</v>
      </c>
      <c r="I80" s="282" t="s">
        <v>3304</v>
      </c>
      <c r="J80" s="381" t="s">
        <v>3305</v>
      </c>
    </row>
    <row r="81" spans="1:10" ht="39.6" x14ac:dyDescent="0.25">
      <c r="A81" s="380" t="s">
        <v>887</v>
      </c>
      <c r="B81" s="281" t="s">
        <v>36</v>
      </c>
      <c r="C81" s="281" t="s">
        <v>888</v>
      </c>
      <c r="D81" s="281" t="s">
        <v>2446</v>
      </c>
      <c r="E81" s="295" t="s">
        <v>77</v>
      </c>
      <c r="F81" s="282" t="s">
        <v>3306</v>
      </c>
      <c r="G81" s="282" t="s">
        <v>3307</v>
      </c>
      <c r="H81" s="282" t="s">
        <v>3308</v>
      </c>
      <c r="I81" s="282" t="s">
        <v>3304</v>
      </c>
      <c r="J81" s="381" t="s">
        <v>3309</v>
      </c>
    </row>
    <row r="82" spans="1:10" ht="26.4" x14ac:dyDescent="0.25">
      <c r="A82" s="380" t="s">
        <v>214</v>
      </c>
      <c r="B82" s="281" t="s">
        <v>36</v>
      </c>
      <c r="C82" s="281" t="s">
        <v>215</v>
      </c>
      <c r="D82" s="281" t="s">
        <v>1671</v>
      </c>
      <c r="E82" s="295" t="s">
        <v>77</v>
      </c>
      <c r="F82" s="282" t="s">
        <v>1679</v>
      </c>
      <c r="G82" s="282" t="s">
        <v>3310</v>
      </c>
      <c r="H82" s="282" t="s">
        <v>3311</v>
      </c>
      <c r="I82" s="282" t="s">
        <v>1899</v>
      </c>
      <c r="J82" s="381" t="s">
        <v>3312</v>
      </c>
    </row>
    <row r="83" spans="1:10" ht="39.6" x14ac:dyDescent="0.25">
      <c r="A83" s="380" t="s">
        <v>905</v>
      </c>
      <c r="B83" s="281" t="s">
        <v>36</v>
      </c>
      <c r="C83" s="281" t="s">
        <v>906</v>
      </c>
      <c r="D83" s="281" t="s">
        <v>1387</v>
      </c>
      <c r="E83" s="295" t="s">
        <v>77</v>
      </c>
      <c r="F83" s="282" t="s">
        <v>3313</v>
      </c>
      <c r="G83" s="282" t="s">
        <v>3314</v>
      </c>
      <c r="H83" s="282" t="s">
        <v>3315</v>
      </c>
      <c r="I83" s="282" t="s">
        <v>3316</v>
      </c>
      <c r="J83" s="381" t="s">
        <v>3317</v>
      </c>
    </row>
    <row r="84" spans="1:10" ht="39.6" x14ac:dyDescent="0.25">
      <c r="A84" s="380" t="s">
        <v>281</v>
      </c>
      <c r="B84" s="281" t="s">
        <v>36</v>
      </c>
      <c r="C84" s="281" t="s">
        <v>282</v>
      </c>
      <c r="D84" s="281" t="s">
        <v>1577</v>
      </c>
      <c r="E84" s="295" t="s">
        <v>26</v>
      </c>
      <c r="F84" s="282" t="s">
        <v>1802</v>
      </c>
      <c r="G84" s="282" t="s">
        <v>3318</v>
      </c>
      <c r="H84" s="282" t="s">
        <v>3319</v>
      </c>
      <c r="I84" s="282" t="s">
        <v>3316</v>
      </c>
      <c r="J84" s="381" t="s">
        <v>3320</v>
      </c>
    </row>
    <row r="85" spans="1:10" ht="26.4" x14ac:dyDescent="0.25">
      <c r="A85" s="380" t="s">
        <v>75</v>
      </c>
      <c r="B85" s="281" t="s">
        <v>36</v>
      </c>
      <c r="C85" s="281" t="s">
        <v>76</v>
      </c>
      <c r="D85" s="281" t="s">
        <v>1487</v>
      </c>
      <c r="E85" s="295" t="s">
        <v>77</v>
      </c>
      <c r="F85" s="282" t="s">
        <v>1497</v>
      </c>
      <c r="G85" s="282" t="s">
        <v>3321</v>
      </c>
      <c r="H85" s="282" t="s">
        <v>3322</v>
      </c>
      <c r="I85" s="282" t="s">
        <v>3323</v>
      </c>
      <c r="J85" s="381" t="s">
        <v>3324</v>
      </c>
    </row>
    <row r="86" spans="1:10" ht="39.6" x14ac:dyDescent="0.25">
      <c r="A86" s="380" t="s">
        <v>1112</v>
      </c>
      <c r="B86" s="281" t="s">
        <v>20</v>
      </c>
      <c r="C86" s="281" t="s">
        <v>1113</v>
      </c>
      <c r="D86" s="281" t="s">
        <v>1293</v>
      </c>
      <c r="E86" s="295" t="s">
        <v>38</v>
      </c>
      <c r="F86" s="282" t="s">
        <v>3325</v>
      </c>
      <c r="G86" s="282" t="s">
        <v>3326</v>
      </c>
      <c r="H86" s="282" t="s">
        <v>3327</v>
      </c>
      <c r="I86" s="282" t="s">
        <v>3328</v>
      </c>
      <c r="J86" s="381" t="s">
        <v>3329</v>
      </c>
    </row>
    <row r="87" spans="1:10" x14ac:dyDescent="0.25">
      <c r="A87" s="380" t="s">
        <v>315</v>
      </c>
      <c r="B87" s="281" t="s">
        <v>20</v>
      </c>
      <c r="C87" s="281" t="s">
        <v>316</v>
      </c>
      <c r="D87" s="281" t="s">
        <v>1293</v>
      </c>
      <c r="E87" s="295" t="s">
        <v>26</v>
      </c>
      <c r="F87" s="282" t="s">
        <v>1845</v>
      </c>
      <c r="G87" s="282" t="s">
        <v>3330</v>
      </c>
      <c r="H87" s="282" t="s">
        <v>3331</v>
      </c>
      <c r="I87" s="282" t="s">
        <v>3332</v>
      </c>
      <c r="J87" s="381" t="s">
        <v>3333</v>
      </c>
    </row>
    <row r="88" spans="1:10" x14ac:dyDescent="0.25">
      <c r="A88" s="380" t="s">
        <v>302</v>
      </c>
      <c r="B88" s="281" t="s">
        <v>20</v>
      </c>
      <c r="C88" s="281" t="s">
        <v>303</v>
      </c>
      <c r="D88" s="281" t="s">
        <v>1293</v>
      </c>
      <c r="E88" s="295" t="s">
        <v>26</v>
      </c>
      <c r="F88" s="282" t="s">
        <v>1827</v>
      </c>
      <c r="G88" s="282" t="s">
        <v>3334</v>
      </c>
      <c r="H88" s="282" t="s">
        <v>3335</v>
      </c>
      <c r="I88" s="282" t="s">
        <v>3332</v>
      </c>
      <c r="J88" s="381" t="s">
        <v>3336</v>
      </c>
    </row>
    <row r="89" spans="1:10" x14ac:dyDescent="0.25">
      <c r="A89" s="380" t="s">
        <v>1151</v>
      </c>
      <c r="B89" s="281" t="s">
        <v>20</v>
      </c>
      <c r="C89" s="281" t="s">
        <v>1152</v>
      </c>
      <c r="D89" s="281" t="s">
        <v>1293</v>
      </c>
      <c r="E89" s="295" t="s">
        <v>77</v>
      </c>
      <c r="F89" s="282" t="s">
        <v>3337</v>
      </c>
      <c r="G89" s="282" t="s">
        <v>3338</v>
      </c>
      <c r="H89" s="282" t="s">
        <v>3339</v>
      </c>
      <c r="I89" s="282" t="s">
        <v>3332</v>
      </c>
      <c r="J89" s="381" t="s">
        <v>3340</v>
      </c>
    </row>
    <row r="90" spans="1:10" ht="26.4" x14ac:dyDescent="0.25">
      <c r="A90" s="380" t="s">
        <v>362</v>
      </c>
      <c r="B90" s="281" t="s">
        <v>20</v>
      </c>
      <c r="C90" s="281" t="s">
        <v>363</v>
      </c>
      <c r="D90" s="281" t="s">
        <v>1293</v>
      </c>
      <c r="E90" s="295" t="s">
        <v>38</v>
      </c>
      <c r="F90" s="282" t="s">
        <v>3325</v>
      </c>
      <c r="G90" s="282" t="s">
        <v>3341</v>
      </c>
      <c r="H90" s="282" t="s">
        <v>3342</v>
      </c>
      <c r="I90" s="282" t="s">
        <v>3343</v>
      </c>
      <c r="J90" s="381" t="s">
        <v>3344</v>
      </c>
    </row>
    <row r="91" spans="1:10" ht="39.6" x14ac:dyDescent="0.25">
      <c r="A91" s="380" t="s">
        <v>135</v>
      </c>
      <c r="B91" s="281" t="s">
        <v>36</v>
      </c>
      <c r="C91" s="281" t="s">
        <v>136</v>
      </c>
      <c r="D91" s="281" t="s">
        <v>1531</v>
      </c>
      <c r="E91" s="295" t="s">
        <v>93</v>
      </c>
      <c r="F91" s="282" t="s">
        <v>3345</v>
      </c>
      <c r="G91" s="282" t="s">
        <v>3346</v>
      </c>
      <c r="H91" s="282" t="s">
        <v>3347</v>
      </c>
      <c r="I91" s="282" t="s">
        <v>3348</v>
      </c>
      <c r="J91" s="381" t="s">
        <v>3349</v>
      </c>
    </row>
    <row r="92" spans="1:10" ht="39.6" x14ac:dyDescent="0.25">
      <c r="A92" s="380" t="s">
        <v>195</v>
      </c>
      <c r="B92" s="281" t="s">
        <v>20</v>
      </c>
      <c r="C92" s="281" t="s">
        <v>196</v>
      </c>
      <c r="D92" s="281" t="s">
        <v>1293</v>
      </c>
      <c r="E92" s="295" t="s">
        <v>26</v>
      </c>
      <c r="F92" s="282" t="s">
        <v>1644</v>
      </c>
      <c r="G92" s="282" t="s">
        <v>3350</v>
      </c>
      <c r="H92" s="282" t="s">
        <v>3351</v>
      </c>
      <c r="I92" s="282" t="s">
        <v>3348</v>
      </c>
      <c r="J92" s="381" t="s">
        <v>3352</v>
      </c>
    </row>
    <row r="93" spans="1:10" x14ac:dyDescent="0.25">
      <c r="A93" s="380" t="s">
        <v>1273</v>
      </c>
      <c r="B93" s="281" t="s">
        <v>20</v>
      </c>
      <c r="C93" s="281" t="s">
        <v>1274</v>
      </c>
      <c r="D93" s="281" t="s">
        <v>1293</v>
      </c>
      <c r="E93" s="295" t="s">
        <v>26</v>
      </c>
      <c r="F93" s="282" t="s">
        <v>2813</v>
      </c>
      <c r="G93" s="282" t="s">
        <v>3353</v>
      </c>
      <c r="H93" s="282" t="s">
        <v>3354</v>
      </c>
      <c r="I93" s="282" t="s">
        <v>3355</v>
      </c>
      <c r="J93" s="381" t="s">
        <v>3356</v>
      </c>
    </row>
    <row r="94" spans="1:10" ht="26.4" x14ac:dyDescent="0.25">
      <c r="A94" s="380" t="s">
        <v>116</v>
      </c>
      <c r="B94" s="281" t="s">
        <v>36</v>
      </c>
      <c r="C94" s="281" t="s">
        <v>117</v>
      </c>
      <c r="D94" s="281" t="s">
        <v>1569</v>
      </c>
      <c r="E94" s="295" t="s">
        <v>51</v>
      </c>
      <c r="F94" s="282" t="s">
        <v>1576</v>
      </c>
      <c r="G94" s="282" t="s">
        <v>3357</v>
      </c>
      <c r="H94" s="282" t="s">
        <v>3358</v>
      </c>
      <c r="I94" s="282" t="s">
        <v>3355</v>
      </c>
      <c r="J94" s="381" t="s">
        <v>3359</v>
      </c>
    </row>
    <row r="95" spans="1:10" ht="39.6" x14ac:dyDescent="0.25">
      <c r="A95" s="380" t="s">
        <v>1169</v>
      </c>
      <c r="B95" s="281" t="s">
        <v>36</v>
      </c>
      <c r="C95" s="281" t="s">
        <v>1170</v>
      </c>
      <c r="D95" s="281" t="s">
        <v>2707</v>
      </c>
      <c r="E95" s="295" t="s">
        <v>77</v>
      </c>
      <c r="F95" s="282" t="s">
        <v>3360</v>
      </c>
      <c r="G95" s="282" t="s">
        <v>3361</v>
      </c>
      <c r="H95" s="282" t="s">
        <v>3362</v>
      </c>
      <c r="I95" s="282" t="s">
        <v>3355</v>
      </c>
      <c r="J95" s="381" t="s">
        <v>3363</v>
      </c>
    </row>
    <row r="96" spans="1:10" ht="39.6" x14ac:dyDescent="0.25">
      <c r="A96" s="380" t="s">
        <v>832</v>
      </c>
      <c r="B96" s="281" t="s">
        <v>20</v>
      </c>
      <c r="C96" s="281" t="s">
        <v>833</v>
      </c>
      <c r="D96" s="281" t="s">
        <v>1293</v>
      </c>
      <c r="E96" s="295" t="s">
        <v>38</v>
      </c>
      <c r="F96" s="282" t="s">
        <v>3364</v>
      </c>
      <c r="G96" s="282" t="s">
        <v>3365</v>
      </c>
      <c r="H96" s="282" t="s">
        <v>3366</v>
      </c>
      <c r="I96" s="282" t="s">
        <v>3355</v>
      </c>
      <c r="J96" s="381" t="s">
        <v>3367</v>
      </c>
    </row>
    <row r="97" spans="1:10" x14ac:dyDescent="0.25">
      <c r="A97" s="380" t="s">
        <v>408</v>
      </c>
      <c r="B97" s="281" t="s">
        <v>20</v>
      </c>
      <c r="C97" s="281" t="s">
        <v>409</v>
      </c>
      <c r="D97" s="281" t="s">
        <v>1293</v>
      </c>
      <c r="E97" s="295" t="s">
        <v>77</v>
      </c>
      <c r="F97" s="282" t="s">
        <v>1935</v>
      </c>
      <c r="G97" s="282" t="s">
        <v>3368</v>
      </c>
      <c r="H97" s="282" t="s">
        <v>3369</v>
      </c>
      <c r="I97" s="282" t="s">
        <v>3370</v>
      </c>
      <c r="J97" s="381" t="s">
        <v>3371</v>
      </c>
    </row>
    <row r="98" spans="1:10" x14ac:dyDescent="0.25">
      <c r="A98" s="380" t="s">
        <v>1200</v>
      </c>
      <c r="B98" s="281" t="s">
        <v>20</v>
      </c>
      <c r="C98" s="281" t="s">
        <v>1201</v>
      </c>
      <c r="D98" s="281" t="s">
        <v>1293</v>
      </c>
      <c r="E98" s="295" t="s">
        <v>38</v>
      </c>
      <c r="F98" s="282" t="s">
        <v>3105</v>
      </c>
      <c r="G98" s="282" t="s">
        <v>3372</v>
      </c>
      <c r="H98" s="282" t="s">
        <v>3372</v>
      </c>
      <c r="I98" s="282" t="s">
        <v>3370</v>
      </c>
      <c r="J98" s="381" t="s">
        <v>3373</v>
      </c>
    </row>
    <row r="99" spans="1:10" ht="26.4" x14ac:dyDescent="0.25">
      <c r="A99" s="380" t="s">
        <v>513</v>
      </c>
      <c r="B99" s="281" t="s">
        <v>20</v>
      </c>
      <c r="C99" s="281" t="s">
        <v>514</v>
      </c>
      <c r="D99" s="281" t="s">
        <v>1293</v>
      </c>
      <c r="E99" s="295" t="s">
        <v>38</v>
      </c>
      <c r="F99" s="282" t="s">
        <v>3374</v>
      </c>
      <c r="G99" s="282" t="s">
        <v>3375</v>
      </c>
      <c r="H99" s="282" t="s">
        <v>3376</v>
      </c>
      <c r="I99" s="282" t="s">
        <v>3377</v>
      </c>
      <c r="J99" s="381" t="s">
        <v>3378</v>
      </c>
    </row>
    <row r="100" spans="1:10" x14ac:dyDescent="0.25">
      <c r="A100" s="380" t="s">
        <v>359</v>
      </c>
      <c r="B100" s="281" t="s">
        <v>20</v>
      </c>
      <c r="C100" s="281" t="s">
        <v>360</v>
      </c>
      <c r="D100" s="281" t="s">
        <v>1293</v>
      </c>
      <c r="E100" s="295" t="s">
        <v>38</v>
      </c>
      <c r="F100" s="282" t="s">
        <v>3379</v>
      </c>
      <c r="G100" s="282" t="s">
        <v>3380</v>
      </c>
      <c r="H100" s="282" t="s">
        <v>3381</v>
      </c>
      <c r="I100" s="282" t="s">
        <v>3377</v>
      </c>
      <c r="J100" s="381" t="s">
        <v>3382</v>
      </c>
    </row>
    <row r="101" spans="1:10" x14ac:dyDescent="0.25">
      <c r="A101" s="380" t="s">
        <v>64</v>
      </c>
      <c r="B101" s="281" t="s">
        <v>20</v>
      </c>
      <c r="C101" s="281" t="s">
        <v>65</v>
      </c>
      <c r="D101" s="281" t="s">
        <v>1293</v>
      </c>
      <c r="E101" s="295" t="s">
        <v>38</v>
      </c>
      <c r="F101" s="282" t="s">
        <v>3105</v>
      </c>
      <c r="G101" s="282" t="s">
        <v>3383</v>
      </c>
      <c r="H101" s="282" t="s">
        <v>3383</v>
      </c>
      <c r="I101" s="282" t="s">
        <v>3377</v>
      </c>
      <c r="J101" s="381" t="s">
        <v>3384</v>
      </c>
    </row>
    <row r="102" spans="1:10" ht="52.8" x14ac:dyDescent="0.25">
      <c r="A102" s="380" t="s">
        <v>478</v>
      </c>
      <c r="B102" s="281" t="s">
        <v>36</v>
      </c>
      <c r="C102" s="281" t="s">
        <v>479</v>
      </c>
      <c r="D102" s="281" t="s">
        <v>1976</v>
      </c>
      <c r="E102" s="295" t="s">
        <v>38</v>
      </c>
      <c r="F102" s="282" t="s">
        <v>3385</v>
      </c>
      <c r="G102" s="282" t="s">
        <v>3386</v>
      </c>
      <c r="H102" s="282" t="s">
        <v>3387</v>
      </c>
      <c r="I102" s="282" t="s">
        <v>3388</v>
      </c>
      <c r="J102" s="381" t="s">
        <v>3389</v>
      </c>
    </row>
    <row r="103" spans="1:10" ht="39.6" x14ac:dyDescent="0.25">
      <c r="A103" s="380" t="s">
        <v>665</v>
      </c>
      <c r="B103" s="281" t="s">
        <v>20</v>
      </c>
      <c r="C103" s="281" t="s">
        <v>666</v>
      </c>
      <c r="D103" s="281" t="s">
        <v>1293</v>
      </c>
      <c r="E103" s="295" t="s">
        <v>667</v>
      </c>
      <c r="F103" s="282" t="s">
        <v>3105</v>
      </c>
      <c r="G103" s="282" t="s">
        <v>3390</v>
      </c>
      <c r="H103" s="282" t="s">
        <v>3390</v>
      </c>
      <c r="I103" s="282" t="s">
        <v>3388</v>
      </c>
      <c r="J103" s="381" t="s">
        <v>3391</v>
      </c>
    </row>
    <row r="104" spans="1:10" x14ac:dyDescent="0.25">
      <c r="A104" s="382" t="s">
        <v>1190</v>
      </c>
      <c r="B104" s="296" t="s">
        <v>20</v>
      </c>
      <c r="C104" s="296" t="s">
        <v>1191</v>
      </c>
      <c r="D104" s="296" t="s">
        <v>1293</v>
      </c>
      <c r="E104" s="298" t="s">
        <v>38</v>
      </c>
      <c r="F104" s="297" t="s">
        <v>3392</v>
      </c>
      <c r="G104" s="297" t="s">
        <v>3393</v>
      </c>
      <c r="H104" s="297" t="s">
        <v>3394</v>
      </c>
      <c r="I104" s="297" t="s">
        <v>3395</v>
      </c>
      <c r="J104" s="383" t="s">
        <v>3396</v>
      </c>
    </row>
    <row r="105" spans="1:10" ht="26.4" x14ac:dyDescent="0.25">
      <c r="A105" s="382" t="s">
        <v>448</v>
      </c>
      <c r="B105" s="296" t="s">
        <v>36</v>
      </c>
      <c r="C105" s="296" t="s">
        <v>449</v>
      </c>
      <c r="D105" s="296" t="s">
        <v>1947</v>
      </c>
      <c r="E105" s="298" t="s">
        <v>26</v>
      </c>
      <c r="F105" s="297" t="s">
        <v>1946</v>
      </c>
      <c r="G105" s="297" t="s">
        <v>3397</v>
      </c>
      <c r="H105" s="297" t="s">
        <v>3398</v>
      </c>
      <c r="I105" s="297" t="s">
        <v>3395</v>
      </c>
      <c r="J105" s="383" t="s">
        <v>3399</v>
      </c>
    </row>
    <row r="106" spans="1:10" ht="39.6" x14ac:dyDescent="0.25">
      <c r="A106" s="382" t="s">
        <v>851</v>
      </c>
      <c r="B106" s="296" t="s">
        <v>36</v>
      </c>
      <c r="C106" s="296" t="s">
        <v>852</v>
      </c>
      <c r="D106" s="296" t="s">
        <v>1387</v>
      </c>
      <c r="E106" s="298" t="s">
        <v>38</v>
      </c>
      <c r="F106" s="297" t="s">
        <v>3400</v>
      </c>
      <c r="G106" s="297" t="s">
        <v>3401</v>
      </c>
      <c r="H106" s="297" t="s">
        <v>3402</v>
      </c>
      <c r="I106" s="297" t="s">
        <v>3395</v>
      </c>
      <c r="J106" s="383" t="s">
        <v>3403</v>
      </c>
    </row>
    <row r="107" spans="1:10" ht="52.8" x14ac:dyDescent="0.25">
      <c r="A107" s="382" t="s">
        <v>1042</v>
      </c>
      <c r="B107" s="296" t="s">
        <v>20</v>
      </c>
      <c r="C107" s="296" t="s">
        <v>1043</v>
      </c>
      <c r="D107" s="296" t="s">
        <v>1293</v>
      </c>
      <c r="E107" s="298" t="s">
        <v>77</v>
      </c>
      <c r="F107" s="297" t="s">
        <v>3404</v>
      </c>
      <c r="G107" s="297" t="s">
        <v>3405</v>
      </c>
      <c r="H107" s="297" t="s">
        <v>3406</v>
      </c>
      <c r="I107" s="297" t="s">
        <v>3407</v>
      </c>
      <c r="J107" s="383" t="s">
        <v>3408</v>
      </c>
    </row>
    <row r="108" spans="1:10" ht="26.4" x14ac:dyDescent="0.25">
      <c r="A108" s="382" t="s">
        <v>178</v>
      </c>
      <c r="B108" s="296" t="s">
        <v>36</v>
      </c>
      <c r="C108" s="296" t="s">
        <v>179</v>
      </c>
      <c r="D108" s="296" t="s">
        <v>1531</v>
      </c>
      <c r="E108" s="298" t="s">
        <v>93</v>
      </c>
      <c r="F108" s="297" t="s">
        <v>3409</v>
      </c>
      <c r="G108" s="297" t="s">
        <v>3410</v>
      </c>
      <c r="H108" s="297" t="s">
        <v>3411</v>
      </c>
      <c r="I108" s="297" t="s">
        <v>3407</v>
      </c>
      <c r="J108" s="383" t="s">
        <v>3412</v>
      </c>
    </row>
    <row r="109" spans="1:10" ht="39.6" x14ac:dyDescent="0.25">
      <c r="A109" s="382" t="s">
        <v>1069</v>
      </c>
      <c r="B109" s="296" t="s">
        <v>36</v>
      </c>
      <c r="C109" s="296" t="s">
        <v>1070</v>
      </c>
      <c r="D109" s="296" t="s">
        <v>1387</v>
      </c>
      <c r="E109" s="298" t="s">
        <v>77</v>
      </c>
      <c r="F109" s="297" t="s">
        <v>3413</v>
      </c>
      <c r="G109" s="297" t="s">
        <v>3414</v>
      </c>
      <c r="H109" s="297" t="s">
        <v>3415</v>
      </c>
      <c r="I109" s="297" t="s">
        <v>3416</v>
      </c>
      <c r="J109" s="383" t="s">
        <v>3417</v>
      </c>
    </row>
    <row r="110" spans="1:10" ht="26.4" x14ac:dyDescent="0.25">
      <c r="A110" s="382" t="s">
        <v>98</v>
      </c>
      <c r="B110" s="296" t="s">
        <v>36</v>
      </c>
      <c r="C110" s="296" t="s">
        <v>99</v>
      </c>
      <c r="D110" s="296" t="s">
        <v>1517</v>
      </c>
      <c r="E110" s="298" t="s">
        <v>93</v>
      </c>
      <c r="F110" s="297" t="s">
        <v>3418</v>
      </c>
      <c r="G110" s="297" t="s">
        <v>3419</v>
      </c>
      <c r="H110" s="297" t="s">
        <v>3420</v>
      </c>
      <c r="I110" s="297" t="s">
        <v>3416</v>
      </c>
      <c r="J110" s="383" t="s">
        <v>3421</v>
      </c>
    </row>
    <row r="111" spans="1:10" ht="39.6" x14ac:dyDescent="0.25">
      <c r="A111" s="382" t="s">
        <v>156</v>
      </c>
      <c r="B111" s="296" t="s">
        <v>36</v>
      </c>
      <c r="C111" s="296" t="s">
        <v>157</v>
      </c>
      <c r="D111" s="296" t="s">
        <v>1531</v>
      </c>
      <c r="E111" s="298" t="s">
        <v>93</v>
      </c>
      <c r="F111" s="297" t="s">
        <v>3422</v>
      </c>
      <c r="G111" s="297" t="s">
        <v>3423</v>
      </c>
      <c r="H111" s="297" t="s">
        <v>3424</v>
      </c>
      <c r="I111" s="297" t="s">
        <v>3425</v>
      </c>
      <c r="J111" s="383" t="s">
        <v>3426</v>
      </c>
    </row>
    <row r="112" spans="1:10" ht="26.4" x14ac:dyDescent="0.25">
      <c r="A112" s="382" t="s">
        <v>749</v>
      </c>
      <c r="B112" s="296" t="s">
        <v>20</v>
      </c>
      <c r="C112" s="296" t="s">
        <v>750</v>
      </c>
      <c r="D112" s="296" t="s">
        <v>1293</v>
      </c>
      <c r="E112" s="298" t="s">
        <v>77</v>
      </c>
      <c r="F112" s="297" t="s">
        <v>3427</v>
      </c>
      <c r="G112" s="297" t="s">
        <v>3428</v>
      </c>
      <c r="H112" s="297" t="s">
        <v>3429</v>
      </c>
      <c r="I112" s="297" t="s">
        <v>3430</v>
      </c>
      <c r="J112" s="383" t="s">
        <v>3431</v>
      </c>
    </row>
    <row r="113" spans="1:10" ht="26.4" x14ac:dyDescent="0.25">
      <c r="A113" s="382" t="s">
        <v>220</v>
      </c>
      <c r="B113" s="296" t="s">
        <v>36</v>
      </c>
      <c r="C113" s="296" t="s">
        <v>221</v>
      </c>
      <c r="D113" s="296" t="s">
        <v>1671</v>
      </c>
      <c r="E113" s="298" t="s">
        <v>77</v>
      </c>
      <c r="F113" s="297" t="s">
        <v>1685</v>
      </c>
      <c r="G113" s="297" t="s">
        <v>3432</v>
      </c>
      <c r="H113" s="297" t="s">
        <v>3433</v>
      </c>
      <c r="I113" s="297" t="s">
        <v>3430</v>
      </c>
      <c r="J113" s="383" t="s">
        <v>3434</v>
      </c>
    </row>
    <row r="114" spans="1:10" ht="26.4" x14ac:dyDescent="0.25">
      <c r="A114" s="382" t="s">
        <v>516</v>
      </c>
      <c r="B114" s="296" t="s">
        <v>20</v>
      </c>
      <c r="C114" s="296" t="s">
        <v>517</v>
      </c>
      <c r="D114" s="296" t="s">
        <v>1293</v>
      </c>
      <c r="E114" s="298" t="s">
        <v>38</v>
      </c>
      <c r="F114" s="297" t="s">
        <v>3435</v>
      </c>
      <c r="G114" s="297" t="s">
        <v>3436</v>
      </c>
      <c r="H114" s="297" t="s">
        <v>3437</v>
      </c>
      <c r="I114" s="297" t="s">
        <v>3430</v>
      </c>
      <c r="J114" s="383" t="s">
        <v>3438</v>
      </c>
    </row>
    <row r="115" spans="1:10" ht="39.6" x14ac:dyDescent="0.25">
      <c r="A115" s="382" t="s">
        <v>1097</v>
      </c>
      <c r="B115" s="296" t="s">
        <v>20</v>
      </c>
      <c r="C115" s="296" t="s">
        <v>1098</v>
      </c>
      <c r="D115" s="296" t="s">
        <v>1293</v>
      </c>
      <c r="E115" s="298" t="s">
        <v>38</v>
      </c>
      <c r="F115" s="297" t="s">
        <v>3219</v>
      </c>
      <c r="G115" s="297" t="s">
        <v>3439</v>
      </c>
      <c r="H115" s="297" t="s">
        <v>3440</v>
      </c>
      <c r="I115" s="297" t="s">
        <v>3441</v>
      </c>
      <c r="J115" s="383" t="s">
        <v>3442</v>
      </c>
    </row>
    <row r="116" spans="1:10" ht="39.6" x14ac:dyDescent="0.25">
      <c r="A116" s="382" t="s">
        <v>138</v>
      </c>
      <c r="B116" s="296" t="s">
        <v>36</v>
      </c>
      <c r="C116" s="296" t="s">
        <v>139</v>
      </c>
      <c r="D116" s="296" t="s">
        <v>1531</v>
      </c>
      <c r="E116" s="298" t="s">
        <v>93</v>
      </c>
      <c r="F116" s="297" t="s">
        <v>3443</v>
      </c>
      <c r="G116" s="297" t="s">
        <v>3444</v>
      </c>
      <c r="H116" s="297" t="s">
        <v>3445</v>
      </c>
      <c r="I116" s="297" t="s">
        <v>3441</v>
      </c>
      <c r="J116" s="383" t="s">
        <v>3446</v>
      </c>
    </row>
    <row r="117" spans="1:10" ht="39.6" x14ac:dyDescent="0.25">
      <c r="A117" s="382" t="s">
        <v>1227</v>
      </c>
      <c r="B117" s="296" t="s">
        <v>36</v>
      </c>
      <c r="C117" s="296" t="s">
        <v>1228</v>
      </c>
      <c r="D117" s="296" t="s">
        <v>2766</v>
      </c>
      <c r="E117" s="298" t="s">
        <v>77</v>
      </c>
      <c r="F117" s="297" t="s">
        <v>3447</v>
      </c>
      <c r="G117" s="297" t="s">
        <v>3448</v>
      </c>
      <c r="H117" s="297" t="s">
        <v>3449</v>
      </c>
      <c r="I117" s="297" t="s">
        <v>3441</v>
      </c>
      <c r="J117" s="383" t="s">
        <v>3450</v>
      </c>
    </row>
    <row r="118" spans="1:10" x14ac:dyDescent="0.25">
      <c r="A118" s="382" t="s">
        <v>1203</v>
      </c>
      <c r="B118" s="296" t="s">
        <v>20</v>
      </c>
      <c r="C118" s="296" t="s">
        <v>1204</v>
      </c>
      <c r="D118" s="296" t="s">
        <v>1293</v>
      </c>
      <c r="E118" s="298" t="s">
        <v>38</v>
      </c>
      <c r="F118" s="297" t="s">
        <v>3105</v>
      </c>
      <c r="G118" s="297" t="s">
        <v>3451</v>
      </c>
      <c r="H118" s="297" t="s">
        <v>3451</v>
      </c>
      <c r="I118" s="297" t="s">
        <v>3452</v>
      </c>
      <c r="J118" s="383" t="s">
        <v>3453</v>
      </c>
    </row>
    <row r="119" spans="1:10" ht="26.4" x14ac:dyDescent="0.25">
      <c r="A119" s="382" t="s">
        <v>350</v>
      </c>
      <c r="B119" s="296" t="s">
        <v>20</v>
      </c>
      <c r="C119" s="296" t="s">
        <v>351</v>
      </c>
      <c r="D119" s="296" t="s">
        <v>1293</v>
      </c>
      <c r="E119" s="298" t="s">
        <v>38</v>
      </c>
      <c r="F119" s="297" t="s">
        <v>3454</v>
      </c>
      <c r="G119" s="297" t="s">
        <v>3455</v>
      </c>
      <c r="H119" s="297" t="s">
        <v>3456</v>
      </c>
      <c r="I119" s="297" t="s">
        <v>3452</v>
      </c>
      <c r="J119" s="383" t="s">
        <v>3457</v>
      </c>
    </row>
    <row r="120" spans="1:10" ht="52.8" x14ac:dyDescent="0.25">
      <c r="A120" s="382" t="s">
        <v>225</v>
      </c>
      <c r="B120" s="296" t="s">
        <v>36</v>
      </c>
      <c r="C120" s="296" t="s">
        <v>226</v>
      </c>
      <c r="D120" s="296" t="s">
        <v>1686</v>
      </c>
      <c r="E120" s="298" t="s">
        <v>26</v>
      </c>
      <c r="F120" s="297" t="s">
        <v>1707</v>
      </c>
      <c r="G120" s="297" t="s">
        <v>3458</v>
      </c>
      <c r="H120" s="297" t="s">
        <v>3459</v>
      </c>
      <c r="I120" s="297" t="s">
        <v>3460</v>
      </c>
      <c r="J120" s="383" t="s">
        <v>3461</v>
      </c>
    </row>
    <row r="121" spans="1:10" ht="39.6" x14ac:dyDescent="0.25">
      <c r="A121" s="382" t="s">
        <v>172</v>
      </c>
      <c r="B121" s="296" t="s">
        <v>36</v>
      </c>
      <c r="C121" s="296" t="s">
        <v>173</v>
      </c>
      <c r="D121" s="296" t="s">
        <v>1592</v>
      </c>
      <c r="E121" s="298" t="s">
        <v>26</v>
      </c>
      <c r="F121" s="297" t="s">
        <v>3462</v>
      </c>
      <c r="G121" s="297" t="s">
        <v>3463</v>
      </c>
      <c r="H121" s="297" t="s">
        <v>3464</v>
      </c>
      <c r="I121" s="297" t="s">
        <v>3460</v>
      </c>
      <c r="J121" s="383" t="s">
        <v>3465</v>
      </c>
    </row>
    <row r="122" spans="1:10" ht="39.6" x14ac:dyDescent="0.25">
      <c r="A122" s="382" t="s">
        <v>963</v>
      </c>
      <c r="B122" s="296" t="s">
        <v>36</v>
      </c>
      <c r="C122" s="296" t="s">
        <v>964</v>
      </c>
      <c r="D122" s="296" t="s">
        <v>1387</v>
      </c>
      <c r="E122" s="298" t="s">
        <v>38</v>
      </c>
      <c r="F122" s="297" t="s">
        <v>3466</v>
      </c>
      <c r="G122" s="297" t="s">
        <v>3467</v>
      </c>
      <c r="H122" s="297" t="s">
        <v>3468</v>
      </c>
      <c r="I122" s="297" t="s">
        <v>3460</v>
      </c>
      <c r="J122" s="383" t="s">
        <v>3469</v>
      </c>
    </row>
    <row r="123" spans="1:10" ht="26.4" x14ac:dyDescent="0.25">
      <c r="A123" s="382" t="s">
        <v>737</v>
      </c>
      <c r="B123" s="296" t="s">
        <v>20</v>
      </c>
      <c r="C123" s="296" t="s">
        <v>738</v>
      </c>
      <c r="D123" s="296" t="s">
        <v>1293</v>
      </c>
      <c r="E123" s="298" t="s">
        <v>77</v>
      </c>
      <c r="F123" s="297" t="s">
        <v>3470</v>
      </c>
      <c r="G123" s="297" t="s">
        <v>3471</v>
      </c>
      <c r="H123" s="297" t="s">
        <v>3472</v>
      </c>
      <c r="I123" s="297" t="s">
        <v>3460</v>
      </c>
      <c r="J123" s="383" t="s">
        <v>3473</v>
      </c>
    </row>
    <row r="124" spans="1:10" ht="39.6" x14ac:dyDescent="0.25">
      <c r="A124" s="382" t="s">
        <v>993</v>
      </c>
      <c r="B124" s="296" t="s">
        <v>36</v>
      </c>
      <c r="C124" s="296" t="s">
        <v>994</v>
      </c>
      <c r="D124" s="296" t="s">
        <v>1399</v>
      </c>
      <c r="E124" s="298" t="s">
        <v>38</v>
      </c>
      <c r="F124" s="297" t="s">
        <v>3447</v>
      </c>
      <c r="G124" s="297" t="s">
        <v>3474</v>
      </c>
      <c r="H124" s="297" t="s">
        <v>3475</v>
      </c>
      <c r="I124" s="297" t="s">
        <v>3460</v>
      </c>
      <c r="J124" s="383" t="s">
        <v>3476</v>
      </c>
    </row>
    <row r="125" spans="1:10" ht="26.4" x14ac:dyDescent="0.25">
      <c r="A125" s="382" t="s">
        <v>107</v>
      </c>
      <c r="B125" s="296" t="s">
        <v>36</v>
      </c>
      <c r="C125" s="296" t="s">
        <v>108</v>
      </c>
      <c r="D125" s="296" t="s">
        <v>1517</v>
      </c>
      <c r="E125" s="298" t="s">
        <v>93</v>
      </c>
      <c r="F125" s="297" t="s">
        <v>3477</v>
      </c>
      <c r="G125" s="297" t="s">
        <v>3478</v>
      </c>
      <c r="H125" s="297" t="s">
        <v>3479</v>
      </c>
      <c r="I125" s="297" t="s">
        <v>3460</v>
      </c>
      <c r="J125" s="383" t="s">
        <v>3480</v>
      </c>
    </row>
    <row r="126" spans="1:10" ht="26.4" x14ac:dyDescent="0.25">
      <c r="A126" s="382" t="s">
        <v>740</v>
      </c>
      <c r="B126" s="296" t="s">
        <v>20</v>
      </c>
      <c r="C126" s="296" t="s">
        <v>741</v>
      </c>
      <c r="D126" s="296" t="s">
        <v>1293</v>
      </c>
      <c r="E126" s="298" t="s">
        <v>77</v>
      </c>
      <c r="F126" s="297" t="s">
        <v>3481</v>
      </c>
      <c r="G126" s="297" t="s">
        <v>3482</v>
      </c>
      <c r="H126" s="297" t="s">
        <v>3483</v>
      </c>
      <c r="I126" s="297" t="s">
        <v>3460</v>
      </c>
      <c r="J126" s="383" t="s">
        <v>3484</v>
      </c>
    </row>
    <row r="127" spans="1:10" x14ac:dyDescent="0.25">
      <c r="A127" s="382" t="s">
        <v>662</v>
      </c>
      <c r="B127" s="296" t="s">
        <v>20</v>
      </c>
      <c r="C127" s="296" t="s">
        <v>663</v>
      </c>
      <c r="D127" s="296" t="s">
        <v>1293</v>
      </c>
      <c r="E127" s="298" t="s">
        <v>38</v>
      </c>
      <c r="F127" s="297" t="s">
        <v>3105</v>
      </c>
      <c r="G127" s="297" t="s">
        <v>3485</v>
      </c>
      <c r="H127" s="297" t="s">
        <v>3485</v>
      </c>
      <c r="I127" s="297" t="s">
        <v>3486</v>
      </c>
      <c r="J127" s="383" t="s">
        <v>3487</v>
      </c>
    </row>
    <row r="128" spans="1:10" x14ac:dyDescent="0.25">
      <c r="A128" s="382" t="s">
        <v>944</v>
      </c>
      <c r="B128" s="296" t="s">
        <v>20</v>
      </c>
      <c r="C128" s="296" t="s">
        <v>945</v>
      </c>
      <c r="D128" s="296" t="s">
        <v>1293</v>
      </c>
      <c r="E128" s="298" t="s">
        <v>38</v>
      </c>
      <c r="F128" s="297" t="s">
        <v>3488</v>
      </c>
      <c r="G128" s="297" t="s">
        <v>3489</v>
      </c>
      <c r="H128" s="297" t="s">
        <v>3490</v>
      </c>
      <c r="I128" s="297" t="s">
        <v>3486</v>
      </c>
      <c r="J128" s="383" t="s">
        <v>3491</v>
      </c>
    </row>
    <row r="129" spans="1:10" ht="26.4" x14ac:dyDescent="0.25">
      <c r="A129" s="382" t="s">
        <v>175</v>
      </c>
      <c r="B129" s="296" t="s">
        <v>36</v>
      </c>
      <c r="C129" s="296" t="s">
        <v>176</v>
      </c>
      <c r="D129" s="296" t="s">
        <v>1531</v>
      </c>
      <c r="E129" s="298" t="s">
        <v>93</v>
      </c>
      <c r="F129" s="297" t="s">
        <v>3492</v>
      </c>
      <c r="G129" s="297" t="s">
        <v>3493</v>
      </c>
      <c r="H129" s="297" t="s">
        <v>3494</v>
      </c>
      <c r="I129" s="297" t="s">
        <v>3495</v>
      </c>
      <c r="J129" s="383" t="s">
        <v>3496</v>
      </c>
    </row>
    <row r="130" spans="1:10" ht="26.4" x14ac:dyDescent="0.25">
      <c r="A130" s="382" t="s">
        <v>284</v>
      </c>
      <c r="B130" s="296" t="s">
        <v>36</v>
      </c>
      <c r="C130" s="296" t="s">
        <v>285</v>
      </c>
      <c r="D130" s="296" t="s">
        <v>1577</v>
      </c>
      <c r="E130" s="298" t="s">
        <v>26</v>
      </c>
      <c r="F130" s="297" t="s">
        <v>1497</v>
      </c>
      <c r="G130" s="297" t="s">
        <v>3497</v>
      </c>
      <c r="H130" s="297" t="s">
        <v>3498</v>
      </c>
      <c r="I130" s="297" t="s">
        <v>3495</v>
      </c>
      <c r="J130" s="383" t="s">
        <v>3499</v>
      </c>
    </row>
    <row r="131" spans="1:10" ht="26.4" x14ac:dyDescent="0.25">
      <c r="A131" s="382" t="s">
        <v>217</v>
      </c>
      <c r="B131" s="296" t="s">
        <v>36</v>
      </c>
      <c r="C131" s="296" t="s">
        <v>218</v>
      </c>
      <c r="D131" s="296" t="s">
        <v>1671</v>
      </c>
      <c r="E131" s="298" t="s">
        <v>77</v>
      </c>
      <c r="F131" s="297" t="s">
        <v>3500</v>
      </c>
      <c r="G131" s="297" t="s">
        <v>3501</v>
      </c>
      <c r="H131" s="297" t="s">
        <v>3502</v>
      </c>
      <c r="I131" s="297" t="s">
        <v>3495</v>
      </c>
      <c r="J131" s="383" t="s">
        <v>3503</v>
      </c>
    </row>
    <row r="132" spans="1:10" x14ac:dyDescent="0.25">
      <c r="A132" s="382" t="s">
        <v>82</v>
      </c>
      <c r="B132" s="296" t="s">
        <v>36</v>
      </c>
      <c r="C132" s="296" t="s">
        <v>83</v>
      </c>
      <c r="D132" s="296" t="s">
        <v>1498</v>
      </c>
      <c r="E132" s="298" t="s">
        <v>51</v>
      </c>
      <c r="F132" s="297" t="s">
        <v>1504</v>
      </c>
      <c r="G132" s="297" t="s">
        <v>3504</v>
      </c>
      <c r="H132" s="297" t="s">
        <v>3505</v>
      </c>
      <c r="I132" s="297" t="s">
        <v>3495</v>
      </c>
      <c r="J132" s="383" t="s">
        <v>3506</v>
      </c>
    </row>
    <row r="133" spans="1:10" ht="39.6" x14ac:dyDescent="0.25">
      <c r="A133" s="382" t="s">
        <v>896</v>
      </c>
      <c r="B133" s="296" t="s">
        <v>36</v>
      </c>
      <c r="C133" s="296" t="s">
        <v>897</v>
      </c>
      <c r="D133" s="296" t="s">
        <v>1387</v>
      </c>
      <c r="E133" s="298" t="s">
        <v>77</v>
      </c>
      <c r="F133" s="297" t="s">
        <v>3507</v>
      </c>
      <c r="G133" s="297" t="s">
        <v>3508</v>
      </c>
      <c r="H133" s="297" t="s">
        <v>3509</v>
      </c>
      <c r="I133" s="297" t="s">
        <v>3510</v>
      </c>
      <c r="J133" s="383" t="s">
        <v>3511</v>
      </c>
    </row>
    <row r="134" spans="1:10" x14ac:dyDescent="0.25">
      <c r="A134" s="382" t="s">
        <v>632</v>
      </c>
      <c r="B134" s="296" t="s">
        <v>20</v>
      </c>
      <c r="C134" s="296" t="s">
        <v>633</v>
      </c>
      <c r="D134" s="296" t="s">
        <v>1293</v>
      </c>
      <c r="E134" s="298" t="s">
        <v>38</v>
      </c>
      <c r="F134" s="297" t="s">
        <v>3105</v>
      </c>
      <c r="G134" s="297" t="s">
        <v>3512</v>
      </c>
      <c r="H134" s="297" t="s">
        <v>3512</v>
      </c>
      <c r="I134" s="297" t="s">
        <v>3510</v>
      </c>
      <c r="J134" s="383" t="s">
        <v>3513</v>
      </c>
    </row>
    <row r="135" spans="1:10" ht="39.6" x14ac:dyDescent="0.25">
      <c r="A135" s="382" t="s">
        <v>1109</v>
      </c>
      <c r="B135" s="296" t="s">
        <v>36</v>
      </c>
      <c r="C135" s="296" t="s">
        <v>1110</v>
      </c>
      <c r="D135" s="296" t="s">
        <v>2656</v>
      </c>
      <c r="E135" s="298" t="s">
        <v>38</v>
      </c>
      <c r="F135" s="297" t="s">
        <v>3514</v>
      </c>
      <c r="G135" s="297" t="s">
        <v>3515</v>
      </c>
      <c r="H135" s="297" t="s">
        <v>3516</v>
      </c>
      <c r="I135" s="297" t="s">
        <v>3510</v>
      </c>
      <c r="J135" s="383" t="s">
        <v>3517</v>
      </c>
    </row>
    <row r="136" spans="1:10" ht="39.6" x14ac:dyDescent="0.25">
      <c r="A136" s="382" t="s">
        <v>902</v>
      </c>
      <c r="B136" s="296" t="s">
        <v>36</v>
      </c>
      <c r="C136" s="296" t="s">
        <v>903</v>
      </c>
      <c r="D136" s="296" t="s">
        <v>1399</v>
      </c>
      <c r="E136" s="298" t="s">
        <v>77</v>
      </c>
      <c r="F136" s="297" t="s">
        <v>3518</v>
      </c>
      <c r="G136" s="297" t="s">
        <v>3519</v>
      </c>
      <c r="H136" s="297" t="s">
        <v>3520</v>
      </c>
      <c r="I136" s="297" t="s">
        <v>3510</v>
      </c>
      <c r="J136" s="383" t="s">
        <v>3521</v>
      </c>
    </row>
    <row r="137" spans="1:10" ht="26.4" x14ac:dyDescent="0.25">
      <c r="A137" s="382" t="s">
        <v>104</v>
      </c>
      <c r="B137" s="296" t="s">
        <v>36</v>
      </c>
      <c r="C137" s="296" t="s">
        <v>105</v>
      </c>
      <c r="D137" s="296" t="s">
        <v>1517</v>
      </c>
      <c r="E137" s="298" t="s">
        <v>93</v>
      </c>
      <c r="F137" s="297" t="s">
        <v>3522</v>
      </c>
      <c r="G137" s="297" t="s">
        <v>3523</v>
      </c>
      <c r="H137" s="297" t="s">
        <v>3524</v>
      </c>
      <c r="I137" s="297" t="s">
        <v>3510</v>
      </c>
      <c r="J137" s="383" t="s">
        <v>3525</v>
      </c>
    </row>
    <row r="138" spans="1:10" ht="39.6" x14ac:dyDescent="0.25">
      <c r="A138" s="382" t="s">
        <v>1021</v>
      </c>
      <c r="B138" s="296" t="s">
        <v>20</v>
      </c>
      <c r="C138" s="296" t="s">
        <v>1022</v>
      </c>
      <c r="D138" s="296" t="s">
        <v>1293</v>
      </c>
      <c r="E138" s="298" t="s">
        <v>38</v>
      </c>
      <c r="F138" s="297" t="s">
        <v>3526</v>
      </c>
      <c r="G138" s="297" t="s">
        <v>3527</v>
      </c>
      <c r="H138" s="297" t="s">
        <v>3528</v>
      </c>
      <c r="I138" s="297" t="s">
        <v>3529</v>
      </c>
      <c r="J138" s="383" t="s">
        <v>3530</v>
      </c>
    </row>
    <row r="139" spans="1:10" ht="39.6" x14ac:dyDescent="0.25">
      <c r="A139" s="382" t="s">
        <v>472</v>
      </c>
      <c r="B139" s="296" t="s">
        <v>36</v>
      </c>
      <c r="C139" s="296" t="s">
        <v>473</v>
      </c>
      <c r="D139" s="296" t="s">
        <v>1976</v>
      </c>
      <c r="E139" s="298" t="s">
        <v>38</v>
      </c>
      <c r="F139" s="297" t="s">
        <v>3435</v>
      </c>
      <c r="G139" s="297" t="s">
        <v>3531</v>
      </c>
      <c r="H139" s="297" t="s">
        <v>3532</v>
      </c>
      <c r="I139" s="297" t="s">
        <v>3529</v>
      </c>
      <c r="J139" s="383" t="s">
        <v>3533</v>
      </c>
    </row>
    <row r="140" spans="1:10" ht="39.6" x14ac:dyDescent="0.25">
      <c r="A140" s="382" t="s">
        <v>24</v>
      </c>
      <c r="B140" s="296" t="s">
        <v>20</v>
      </c>
      <c r="C140" s="296" t="s">
        <v>25</v>
      </c>
      <c r="D140" s="296" t="s">
        <v>1293</v>
      </c>
      <c r="E140" s="298" t="s">
        <v>26</v>
      </c>
      <c r="F140" s="297" t="s">
        <v>3534</v>
      </c>
      <c r="G140" s="297" t="s">
        <v>3535</v>
      </c>
      <c r="H140" s="297" t="s">
        <v>3536</v>
      </c>
      <c r="I140" s="297" t="s">
        <v>3537</v>
      </c>
      <c r="J140" s="383" t="s">
        <v>3538</v>
      </c>
    </row>
    <row r="141" spans="1:10" ht="39.6" x14ac:dyDescent="0.25">
      <c r="A141" s="382" t="s">
        <v>327</v>
      </c>
      <c r="B141" s="296" t="s">
        <v>20</v>
      </c>
      <c r="C141" s="296" t="s">
        <v>328</v>
      </c>
      <c r="D141" s="296" t="s">
        <v>1293</v>
      </c>
      <c r="E141" s="298" t="s">
        <v>26</v>
      </c>
      <c r="F141" s="297" t="s">
        <v>3539</v>
      </c>
      <c r="G141" s="297" t="s">
        <v>3540</v>
      </c>
      <c r="H141" s="297" t="s">
        <v>3541</v>
      </c>
      <c r="I141" s="297" t="s">
        <v>3537</v>
      </c>
      <c r="J141" s="383" t="s">
        <v>3542</v>
      </c>
    </row>
    <row r="142" spans="1:10" ht="39.6" x14ac:dyDescent="0.25">
      <c r="A142" s="382" t="s">
        <v>671</v>
      </c>
      <c r="B142" s="296" t="s">
        <v>36</v>
      </c>
      <c r="C142" s="296" t="s">
        <v>672</v>
      </c>
      <c r="D142" s="296" t="s">
        <v>2218</v>
      </c>
      <c r="E142" s="298" t="s">
        <v>38</v>
      </c>
      <c r="F142" s="297" t="s">
        <v>3435</v>
      </c>
      <c r="G142" s="297" t="s">
        <v>3543</v>
      </c>
      <c r="H142" s="297" t="s">
        <v>3544</v>
      </c>
      <c r="I142" s="297" t="s">
        <v>3537</v>
      </c>
      <c r="J142" s="383" t="s">
        <v>3545</v>
      </c>
    </row>
    <row r="143" spans="1:10" ht="39.6" x14ac:dyDescent="0.25">
      <c r="A143" s="382" t="s">
        <v>1163</v>
      </c>
      <c r="B143" s="296" t="s">
        <v>20</v>
      </c>
      <c r="C143" s="296" t="s">
        <v>1164</v>
      </c>
      <c r="D143" s="296" t="s">
        <v>2701</v>
      </c>
      <c r="E143" s="298" t="s">
        <v>77</v>
      </c>
      <c r="F143" s="297" t="s">
        <v>3546</v>
      </c>
      <c r="G143" s="297" t="s">
        <v>3547</v>
      </c>
      <c r="H143" s="297" t="s">
        <v>3548</v>
      </c>
      <c r="I143" s="297" t="s">
        <v>3549</v>
      </c>
      <c r="J143" s="383" t="s">
        <v>3550</v>
      </c>
    </row>
    <row r="144" spans="1:10" ht="39.6" x14ac:dyDescent="0.25">
      <c r="A144" s="382" t="s">
        <v>1060</v>
      </c>
      <c r="B144" s="296" t="s">
        <v>36</v>
      </c>
      <c r="C144" s="296" t="s">
        <v>1061</v>
      </c>
      <c r="D144" s="296" t="s">
        <v>1387</v>
      </c>
      <c r="E144" s="298" t="s">
        <v>77</v>
      </c>
      <c r="F144" s="297" t="s">
        <v>3551</v>
      </c>
      <c r="G144" s="297" t="s">
        <v>3552</v>
      </c>
      <c r="H144" s="297" t="s">
        <v>3553</v>
      </c>
      <c r="I144" s="297" t="s">
        <v>3549</v>
      </c>
      <c r="J144" s="383" t="s">
        <v>3554</v>
      </c>
    </row>
    <row r="145" spans="1:10" x14ac:dyDescent="0.25">
      <c r="A145" s="382" t="s">
        <v>324</v>
      </c>
      <c r="B145" s="296" t="s">
        <v>20</v>
      </c>
      <c r="C145" s="296" t="s">
        <v>325</v>
      </c>
      <c r="D145" s="296" t="s">
        <v>1293</v>
      </c>
      <c r="E145" s="298" t="s">
        <v>26</v>
      </c>
      <c r="F145" s="297" t="s">
        <v>1859</v>
      </c>
      <c r="G145" s="297" t="s">
        <v>3555</v>
      </c>
      <c r="H145" s="297" t="s">
        <v>3556</v>
      </c>
      <c r="I145" s="297" t="s">
        <v>3549</v>
      </c>
      <c r="J145" s="383" t="s">
        <v>3557</v>
      </c>
    </row>
    <row r="146" spans="1:10" ht="26.4" x14ac:dyDescent="0.25">
      <c r="A146" s="382" t="s">
        <v>811</v>
      </c>
      <c r="B146" s="296" t="s">
        <v>36</v>
      </c>
      <c r="C146" s="296" t="s">
        <v>812</v>
      </c>
      <c r="D146" s="296" t="s">
        <v>2129</v>
      </c>
      <c r="E146" s="298" t="s">
        <v>38</v>
      </c>
      <c r="F146" s="297" t="s">
        <v>3558</v>
      </c>
      <c r="G146" s="297" t="s">
        <v>3559</v>
      </c>
      <c r="H146" s="297" t="s">
        <v>3560</v>
      </c>
      <c r="I146" s="297" t="s">
        <v>3549</v>
      </c>
      <c r="J146" s="383" t="s">
        <v>3561</v>
      </c>
    </row>
    <row r="147" spans="1:10" ht="26.4" x14ac:dyDescent="0.25">
      <c r="A147" s="382" t="s">
        <v>782</v>
      </c>
      <c r="B147" s="296" t="s">
        <v>20</v>
      </c>
      <c r="C147" s="296" t="s">
        <v>783</v>
      </c>
      <c r="D147" s="296" t="s">
        <v>1293</v>
      </c>
      <c r="E147" s="298" t="s">
        <v>77</v>
      </c>
      <c r="F147" s="297" t="s">
        <v>3562</v>
      </c>
      <c r="G147" s="297" t="s">
        <v>3563</v>
      </c>
      <c r="H147" s="297" t="s">
        <v>3564</v>
      </c>
      <c r="I147" s="297" t="s">
        <v>3565</v>
      </c>
      <c r="J147" s="383" t="s">
        <v>3566</v>
      </c>
    </row>
    <row r="148" spans="1:10" ht="26.4" x14ac:dyDescent="0.25">
      <c r="A148" s="382" t="s">
        <v>273</v>
      </c>
      <c r="B148" s="296" t="s">
        <v>36</v>
      </c>
      <c r="C148" s="296" t="s">
        <v>274</v>
      </c>
      <c r="D148" s="296" t="s">
        <v>1323</v>
      </c>
      <c r="E148" s="298" t="s">
        <v>77</v>
      </c>
      <c r="F148" s="297" t="s">
        <v>1794</v>
      </c>
      <c r="G148" s="297" t="s">
        <v>3567</v>
      </c>
      <c r="H148" s="297" t="s">
        <v>3568</v>
      </c>
      <c r="I148" s="297" t="s">
        <v>3565</v>
      </c>
      <c r="J148" s="383" t="s">
        <v>3569</v>
      </c>
    </row>
    <row r="149" spans="1:10" ht="26.4" x14ac:dyDescent="0.25">
      <c r="A149" s="382" t="s">
        <v>276</v>
      </c>
      <c r="B149" s="296" t="s">
        <v>36</v>
      </c>
      <c r="C149" s="296" t="s">
        <v>277</v>
      </c>
      <c r="D149" s="296" t="s">
        <v>1323</v>
      </c>
      <c r="E149" s="298" t="s">
        <v>77</v>
      </c>
      <c r="F149" s="297" t="s">
        <v>3570</v>
      </c>
      <c r="G149" s="297" t="s">
        <v>3571</v>
      </c>
      <c r="H149" s="297" t="s">
        <v>3572</v>
      </c>
      <c r="I149" s="297" t="s">
        <v>3573</v>
      </c>
      <c r="J149" s="383" t="s">
        <v>3574</v>
      </c>
    </row>
    <row r="150" spans="1:10" ht="26.4" x14ac:dyDescent="0.25">
      <c r="A150" s="382" t="s">
        <v>428</v>
      </c>
      <c r="B150" s="296" t="s">
        <v>36</v>
      </c>
      <c r="C150" s="296" t="s">
        <v>429</v>
      </c>
      <c r="D150" s="296" t="s">
        <v>1947</v>
      </c>
      <c r="E150" s="298" t="s">
        <v>26</v>
      </c>
      <c r="F150" s="297" t="s">
        <v>1950</v>
      </c>
      <c r="G150" s="297" t="s">
        <v>3575</v>
      </c>
      <c r="H150" s="297" t="s">
        <v>3576</v>
      </c>
      <c r="I150" s="297" t="s">
        <v>3573</v>
      </c>
      <c r="J150" s="383" t="s">
        <v>3577</v>
      </c>
    </row>
    <row r="151" spans="1:10" ht="26.4" x14ac:dyDescent="0.25">
      <c r="A151" s="382" t="s">
        <v>557</v>
      </c>
      <c r="B151" s="296" t="s">
        <v>36</v>
      </c>
      <c r="C151" s="296" t="s">
        <v>558</v>
      </c>
      <c r="D151" s="296" t="s">
        <v>2109</v>
      </c>
      <c r="E151" s="298" t="s">
        <v>77</v>
      </c>
      <c r="F151" s="297" t="s">
        <v>3578</v>
      </c>
      <c r="G151" s="297" t="s">
        <v>3579</v>
      </c>
      <c r="H151" s="297" t="s">
        <v>3580</v>
      </c>
      <c r="I151" s="297" t="s">
        <v>3573</v>
      </c>
      <c r="J151" s="383" t="s">
        <v>3581</v>
      </c>
    </row>
    <row r="152" spans="1:10" ht="26.4" x14ac:dyDescent="0.25">
      <c r="A152" s="382" t="s">
        <v>365</v>
      </c>
      <c r="B152" s="296" t="s">
        <v>36</v>
      </c>
      <c r="C152" s="296" t="s">
        <v>366</v>
      </c>
      <c r="D152" s="296" t="s">
        <v>1803</v>
      </c>
      <c r="E152" s="298" t="s">
        <v>38</v>
      </c>
      <c r="F152" s="297" t="s">
        <v>3514</v>
      </c>
      <c r="G152" s="297" t="s">
        <v>3582</v>
      </c>
      <c r="H152" s="297" t="s">
        <v>3583</v>
      </c>
      <c r="I152" s="297" t="s">
        <v>3573</v>
      </c>
      <c r="J152" s="383" t="s">
        <v>3584</v>
      </c>
    </row>
    <row r="153" spans="1:10" ht="26.4" x14ac:dyDescent="0.25">
      <c r="A153" s="382" t="s">
        <v>1175</v>
      </c>
      <c r="B153" s="296" t="s">
        <v>20</v>
      </c>
      <c r="C153" s="296" t="s">
        <v>1176</v>
      </c>
      <c r="D153" s="296" t="s">
        <v>1293</v>
      </c>
      <c r="E153" s="298" t="s">
        <v>77</v>
      </c>
      <c r="F153" s="297" t="s">
        <v>3585</v>
      </c>
      <c r="G153" s="297" t="s">
        <v>3586</v>
      </c>
      <c r="H153" s="297" t="s">
        <v>3587</v>
      </c>
      <c r="I153" s="297" t="s">
        <v>3588</v>
      </c>
      <c r="J153" s="383" t="s">
        <v>3589</v>
      </c>
    </row>
    <row r="154" spans="1:10" ht="39.6" x14ac:dyDescent="0.25">
      <c r="A154" s="382" t="s">
        <v>535</v>
      </c>
      <c r="B154" s="296" t="s">
        <v>20</v>
      </c>
      <c r="C154" s="296" t="s">
        <v>536</v>
      </c>
      <c r="D154" s="296" t="s">
        <v>1293</v>
      </c>
      <c r="E154" s="298" t="s">
        <v>38</v>
      </c>
      <c r="F154" s="297" t="s">
        <v>3590</v>
      </c>
      <c r="G154" s="297" t="s">
        <v>3591</v>
      </c>
      <c r="H154" s="297" t="s">
        <v>3592</v>
      </c>
      <c r="I154" s="297" t="s">
        <v>3588</v>
      </c>
      <c r="J154" s="383" t="s">
        <v>3593</v>
      </c>
    </row>
    <row r="155" spans="1:10" ht="26.4" x14ac:dyDescent="0.25">
      <c r="A155" s="382" t="s">
        <v>510</v>
      </c>
      <c r="B155" s="296" t="s">
        <v>20</v>
      </c>
      <c r="C155" s="296" t="s">
        <v>511</v>
      </c>
      <c r="D155" s="296" t="s">
        <v>1293</v>
      </c>
      <c r="E155" s="298" t="s">
        <v>38</v>
      </c>
      <c r="F155" s="297" t="s">
        <v>3526</v>
      </c>
      <c r="G155" s="297" t="s">
        <v>3594</v>
      </c>
      <c r="H155" s="297" t="s">
        <v>3595</v>
      </c>
      <c r="I155" s="297" t="s">
        <v>3588</v>
      </c>
      <c r="J155" s="383" t="s">
        <v>3596</v>
      </c>
    </row>
    <row r="156" spans="1:10" ht="39.6" x14ac:dyDescent="0.25">
      <c r="A156" s="382" t="s">
        <v>572</v>
      </c>
      <c r="B156" s="296" t="s">
        <v>36</v>
      </c>
      <c r="C156" s="296" t="s">
        <v>573</v>
      </c>
      <c r="D156" s="296" t="s">
        <v>2095</v>
      </c>
      <c r="E156" s="298" t="s">
        <v>38</v>
      </c>
      <c r="F156" s="297" t="s">
        <v>3597</v>
      </c>
      <c r="G156" s="297" t="s">
        <v>3598</v>
      </c>
      <c r="H156" s="297" t="s">
        <v>3599</v>
      </c>
      <c r="I156" s="297" t="s">
        <v>3588</v>
      </c>
      <c r="J156" s="383" t="s">
        <v>3600</v>
      </c>
    </row>
    <row r="157" spans="1:10" x14ac:dyDescent="0.25">
      <c r="A157" s="382" t="s">
        <v>920</v>
      </c>
      <c r="B157" s="296" t="s">
        <v>20</v>
      </c>
      <c r="C157" s="296" t="s">
        <v>921</v>
      </c>
      <c r="D157" s="296" t="s">
        <v>1293</v>
      </c>
      <c r="E157" s="298" t="s">
        <v>38</v>
      </c>
      <c r="F157" s="297" t="s">
        <v>3210</v>
      </c>
      <c r="G157" s="297" t="s">
        <v>3601</v>
      </c>
      <c r="H157" s="297" t="s">
        <v>3602</v>
      </c>
      <c r="I157" s="297" t="s">
        <v>3603</v>
      </c>
      <c r="J157" s="383" t="s">
        <v>3604</v>
      </c>
    </row>
    <row r="158" spans="1:10" ht="39.6" x14ac:dyDescent="0.25">
      <c r="A158" s="382" t="s">
        <v>769</v>
      </c>
      <c r="B158" s="296" t="s">
        <v>20</v>
      </c>
      <c r="C158" s="296" t="s">
        <v>770</v>
      </c>
      <c r="D158" s="296" t="s">
        <v>1293</v>
      </c>
      <c r="E158" s="298" t="s">
        <v>771</v>
      </c>
      <c r="F158" s="297" t="s">
        <v>3379</v>
      </c>
      <c r="G158" s="297" t="s">
        <v>3605</v>
      </c>
      <c r="H158" s="297" t="s">
        <v>3606</v>
      </c>
      <c r="I158" s="297" t="s">
        <v>3603</v>
      </c>
      <c r="J158" s="383" t="s">
        <v>3607</v>
      </c>
    </row>
    <row r="159" spans="1:10" ht="26.4" x14ac:dyDescent="0.25">
      <c r="A159" s="382" t="s">
        <v>1263</v>
      </c>
      <c r="B159" s="296" t="s">
        <v>36</v>
      </c>
      <c r="C159" s="296" t="s">
        <v>1264</v>
      </c>
      <c r="D159" s="296" t="s">
        <v>2803</v>
      </c>
      <c r="E159" s="298" t="s">
        <v>26</v>
      </c>
      <c r="F159" s="297" t="s">
        <v>2808</v>
      </c>
      <c r="G159" s="297" t="s">
        <v>3608</v>
      </c>
      <c r="H159" s="297" t="s">
        <v>3609</v>
      </c>
      <c r="I159" s="297" t="s">
        <v>3603</v>
      </c>
      <c r="J159" s="383" t="s">
        <v>3610</v>
      </c>
    </row>
    <row r="160" spans="1:10" ht="39.6" x14ac:dyDescent="0.25">
      <c r="A160" s="382" t="s">
        <v>403</v>
      </c>
      <c r="B160" s="296" t="s">
        <v>20</v>
      </c>
      <c r="C160" s="296" t="s">
        <v>404</v>
      </c>
      <c r="D160" s="296" t="s">
        <v>1293</v>
      </c>
      <c r="E160" s="298" t="s">
        <v>26</v>
      </c>
      <c r="F160" s="297" t="s">
        <v>1931</v>
      </c>
      <c r="G160" s="297" t="s">
        <v>3611</v>
      </c>
      <c r="H160" s="297" t="s">
        <v>3612</v>
      </c>
      <c r="I160" s="297" t="s">
        <v>3603</v>
      </c>
      <c r="J160" s="383" t="s">
        <v>3613</v>
      </c>
    </row>
    <row r="161" spans="1:10" ht="26.4" x14ac:dyDescent="0.25">
      <c r="A161" s="382" t="s">
        <v>46</v>
      </c>
      <c r="B161" s="296" t="s">
        <v>36</v>
      </c>
      <c r="C161" s="296" t="s">
        <v>47</v>
      </c>
      <c r="D161" s="296" t="s">
        <v>1424</v>
      </c>
      <c r="E161" s="298" t="s">
        <v>26</v>
      </c>
      <c r="F161" s="297" t="s">
        <v>3590</v>
      </c>
      <c r="G161" s="297" t="s">
        <v>3614</v>
      </c>
      <c r="H161" s="297" t="s">
        <v>3615</v>
      </c>
      <c r="I161" s="297" t="s">
        <v>3603</v>
      </c>
      <c r="J161" s="383" t="s">
        <v>3616</v>
      </c>
    </row>
    <row r="162" spans="1:10" ht="39.6" x14ac:dyDescent="0.25">
      <c r="A162" s="382" t="s">
        <v>911</v>
      </c>
      <c r="B162" s="296" t="s">
        <v>36</v>
      </c>
      <c r="C162" s="296" t="s">
        <v>912</v>
      </c>
      <c r="D162" s="296" t="s">
        <v>1387</v>
      </c>
      <c r="E162" s="298" t="s">
        <v>77</v>
      </c>
      <c r="F162" s="297" t="s">
        <v>3617</v>
      </c>
      <c r="G162" s="297" t="s">
        <v>3618</v>
      </c>
      <c r="H162" s="297" t="s">
        <v>3619</v>
      </c>
      <c r="I162" s="297" t="s">
        <v>3620</v>
      </c>
      <c r="J162" s="383" t="s">
        <v>3621</v>
      </c>
    </row>
    <row r="163" spans="1:10" x14ac:dyDescent="0.25">
      <c r="A163" s="382" t="s">
        <v>305</v>
      </c>
      <c r="B163" s="296" t="s">
        <v>20</v>
      </c>
      <c r="C163" s="296" t="s">
        <v>306</v>
      </c>
      <c r="D163" s="296" t="s">
        <v>1293</v>
      </c>
      <c r="E163" s="298" t="s">
        <v>38</v>
      </c>
      <c r="F163" s="297" t="s">
        <v>3622</v>
      </c>
      <c r="G163" s="297" t="s">
        <v>3623</v>
      </c>
      <c r="H163" s="297" t="s">
        <v>3624</v>
      </c>
      <c r="I163" s="297" t="s">
        <v>3620</v>
      </c>
      <c r="J163" s="383" t="s">
        <v>3625</v>
      </c>
    </row>
    <row r="164" spans="1:10" x14ac:dyDescent="0.25">
      <c r="A164" s="382" t="s">
        <v>265</v>
      </c>
      <c r="B164" s="296" t="s">
        <v>20</v>
      </c>
      <c r="C164" s="296" t="s">
        <v>266</v>
      </c>
      <c r="D164" s="296" t="s">
        <v>1293</v>
      </c>
      <c r="E164" s="298" t="s">
        <v>26</v>
      </c>
      <c r="F164" s="297" t="s">
        <v>1781</v>
      </c>
      <c r="G164" s="297" t="s">
        <v>3626</v>
      </c>
      <c r="H164" s="297" t="s">
        <v>3627</v>
      </c>
      <c r="I164" s="297" t="s">
        <v>3620</v>
      </c>
      <c r="J164" s="383" t="s">
        <v>3628</v>
      </c>
    </row>
    <row r="165" spans="1:10" ht="26.4" x14ac:dyDescent="0.25">
      <c r="A165" s="382" t="s">
        <v>498</v>
      </c>
      <c r="B165" s="296" t="s">
        <v>20</v>
      </c>
      <c r="C165" s="296" t="s">
        <v>499</v>
      </c>
      <c r="D165" s="296" t="s">
        <v>1293</v>
      </c>
      <c r="E165" s="298" t="s">
        <v>38</v>
      </c>
      <c r="F165" s="297" t="s">
        <v>3105</v>
      </c>
      <c r="G165" s="297" t="s">
        <v>3629</v>
      </c>
      <c r="H165" s="297" t="s">
        <v>3629</v>
      </c>
      <c r="I165" s="297" t="s">
        <v>3630</v>
      </c>
      <c r="J165" s="383" t="s">
        <v>3631</v>
      </c>
    </row>
    <row r="166" spans="1:10" ht="39.6" x14ac:dyDescent="0.25">
      <c r="A166" s="382" t="s">
        <v>773</v>
      </c>
      <c r="B166" s="296" t="s">
        <v>36</v>
      </c>
      <c r="C166" s="296" t="s">
        <v>774</v>
      </c>
      <c r="D166" s="296" t="s">
        <v>2344</v>
      </c>
      <c r="E166" s="298" t="s">
        <v>38</v>
      </c>
      <c r="F166" s="297" t="s">
        <v>3105</v>
      </c>
      <c r="G166" s="297" t="s">
        <v>3632</v>
      </c>
      <c r="H166" s="297" t="s">
        <v>3632</v>
      </c>
      <c r="I166" s="297" t="s">
        <v>3630</v>
      </c>
      <c r="J166" s="383" t="s">
        <v>3633</v>
      </c>
    </row>
    <row r="167" spans="1:10" ht="26.4" x14ac:dyDescent="0.25">
      <c r="A167" s="382" t="s">
        <v>743</v>
      </c>
      <c r="B167" s="296" t="s">
        <v>20</v>
      </c>
      <c r="C167" s="296" t="s">
        <v>744</v>
      </c>
      <c r="D167" s="296" t="s">
        <v>1293</v>
      </c>
      <c r="E167" s="298" t="s">
        <v>77</v>
      </c>
      <c r="F167" s="297" t="s">
        <v>3634</v>
      </c>
      <c r="G167" s="297" t="s">
        <v>3635</v>
      </c>
      <c r="H167" s="297" t="s">
        <v>3636</v>
      </c>
      <c r="I167" s="297" t="s">
        <v>3630</v>
      </c>
      <c r="J167" s="383" t="s">
        <v>3637</v>
      </c>
    </row>
    <row r="168" spans="1:10" ht="52.8" x14ac:dyDescent="0.25">
      <c r="A168" s="382" t="s">
        <v>79</v>
      </c>
      <c r="B168" s="296" t="s">
        <v>36</v>
      </c>
      <c r="C168" s="296" t="s">
        <v>80</v>
      </c>
      <c r="D168" s="296" t="s">
        <v>1498</v>
      </c>
      <c r="E168" s="298" t="s">
        <v>51</v>
      </c>
      <c r="F168" s="297" t="s">
        <v>1503</v>
      </c>
      <c r="G168" s="297" t="s">
        <v>3638</v>
      </c>
      <c r="H168" s="297" t="s">
        <v>3639</v>
      </c>
      <c r="I168" s="297" t="s">
        <v>3630</v>
      </c>
      <c r="J168" s="383" t="s">
        <v>3640</v>
      </c>
    </row>
    <row r="169" spans="1:10" x14ac:dyDescent="0.25">
      <c r="A169" s="382" t="s">
        <v>532</v>
      </c>
      <c r="B169" s="296" t="s">
        <v>20</v>
      </c>
      <c r="C169" s="296" t="s">
        <v>533</v>
      </c>
      <c r="D169" s="296" t="s">
        <v>1293</v>
      </c>
      <c r="E169" s="298" t="s">
        <v>38</v>
      </c>
      <c r="F169" s="297" t="s">
        <v>3641</v>
      </c>
      <c r="G169" s="297" t="s">
        <v>3642</v>
      </c>
      <c r="H169" s="297" t="s">
        <v>3643</v>
      </c>
      <c r="I169" s="297" t="s">
        <v>3630</v>
      </c>
      <c r="J169" s="383" t="s">
        <v>3644</v>
      </c>
    </row>
    <row r="170" spans="1:10" x14ac:dyDescent="0.25">
      <c r="A170" s="382" t="s">
        <v>1136</v>
      </c>
      <c r="B170" s="296" t="s">
        <v>20</v>
      </c>
      <c r="C170" s="296" t="s">
        <v>1137</v>
      </c>
      <c r="D170" s="296" t="s">
        <v>1293</v>
      </c>
      <c r="E170" s="298" t="s">
        <v>38</v>
      </c>
      <c r="F170" s="297" t="s">
        <v>3210</v>
      </c>
      <c r="G170" s="297" t="s">
        <v>3645</v>
      </c>
      <c r="H170" s="297" t="s">
        <v>3646</v>
      </c>
      <c r="I170" s="297" t="s">
        <v>3630</v>
      </c>
      <c r="J170" s="383" t="s">
        <v>3647</v>
      </c>
    </row>
    <row r="171" spans="1:10" ht="26.4" x14ac:dyDescent="0.25">
      <c r="A171" s="382" t="s">
        <v>1255</v>
      </c>
      <c r="B171" s="296" t="s">
        <v>36</v>
      </c>
      <c r="C171" s="296" t="s">
        <v>1256</v>
      </c>
      <c r="D171" s="296" t="s">
        <v>2793</v>
      </c>
      <c r="E171" s="298" t="s">
        <v>26</v>
      </c>
      <c r="F171" s="297" t="s">
        <v>2798</v>
      </c>
      <c r="G171" s="297" t="s">
        <v>3648</v>
      </c>
      <c r="H171" s="297" t="s">
        <v>3649</v>
      </c>
      <c r="I171" s="297" t="s">
        <v>3630</v>
      </c>
      <c r="J171" s="383" t="s">
        <v>3650</v>
      </c>
    </row>
    <row r="172" spans="1:10" ht="26.4" x14ac:dyDescent="0.25">
      <c r="A172" s="382" t="s">
        <v>835</v>
      </c>
      <c r="B172" s="296" t="s">
        <v>20</v>
      </c>
      <c r="C172" s="296" t="s">
        <v>836</v>
      </c>
      <c r="D172" s="296" t="s">
        <v>1293</v>
      </c>
      <c r="E172" s="298" t="s">
        <v>38</v>
      </c>
      <c r="F172" s="297" t="s">
        <v>3651</v>
      </c>
      <c r="G172" s="297" t="s">
        <v>3652</v>
      </c>
      <c r="H172" s="297" t="s">
        <v>3653</v>
      </c>
      <c r="I172" s="297" t="s">
        <v>3630</v>
      </c>
      <c r="J172" s="383" t="s">
        <v>3654</v>
      </c>
    </row>
    <row r="173" spans="1:10" ht="39.6" x14ac:dyDescent="0.25">
      <c r="A173" s="382" t="s">
        <v>893</v>
      </c>
      <c r="B173" s="296" t="s">
        <v>36</v>
      </c>
      <c r="C173" s="296" t="s">
        <v>894</v>
      </c>
      <c r="D173" s="296" t="s">
        <v>2446</v>
      </c>
      <c r="E173" s="298" t="s">
        <v>77</v>
      </c>
      <c r="F173" s="297" t="s">
        <v>3655</v>
      </c>
      <c r="G173" s="297" t="s">
        <v>3656</v>
      </c>
      <c r="H173" s="297" t="s">
        <v>3657</v>
      </c>
      <c r="I173" s="297" t="s">
        <v>3630</v>
      </c>
      <c r="J173" s="383" t="s">
        <v>3658</v>
      </c>
    </row>
    <row r="174" spans="1:10" ht="39.6" x14ac:dyDescent="0.25">
      <c r="A174" s="382" t="s">
        <v>1066</v>
      </c>
      <c r="B174" s="296" t="s">
        <v>36</v>
      </c>
      <c r="C174" s="296" t="s">
        <v>1067</v>
      </c>
      <c r="D174" s="296" t="s">
        <v>2446</v>
      </c>
      <c r="E174" s="298" t="s">
        <v>77</v>
      </c>
      <c r="F174" s="297" t="s">
        <v>3659</v>
      </c>
      <c r="G174" s="297" t="s">
        <v>3660</v>
      </c>
      <c r="H174" s="297" t="s">
        <v>3661</v>
      </c>
      <c r="I174" s="297" t="s">
        <v>3662</v>
      </c>
      <c r="J174" s="383" t="s">
        <v>3663</v>
      </c>
    </row>
    <row r="175" spans="1:10" x14ac:dyDescent="0.25">
      <c r="A175" s="382" t="s">
        <v>1276</v>
      </c>
      <c r="B175" s="296" t="s">
        <v>20</v>
      </c>
      <c r="C175" s="296" t="s">
        <v>1277</v>
      </c>
      <c r="D175" s="296" t="s">
        <v>1293</v>
      </c>
      <c r="E175" s="298" t="s">
        <v>26</v>
      </c>
      <c r="F175" s="297" t="s">
        <v>2813</v>
      </c>
      <c r="G175" s="297" t="s">
        <v>3664</v>
      </c>
      <c r="H175" s="297" t="s">
        <v>3665</v>
      </c>
      <c r="I175" s="297" t="s">
        <v>3662</v>
      </c>
      <c r="J175" s="383" t="s">
        <v>3666</v>
      </c>
    </row>
    <row r="176" spans="1:10" ht="26.4" x14ac:dyDescent="0.25">
      <c r="A176" s="382" t="s">
        <v>519</v>
      </c>
      <c r="B176" s="296" t="s">
        <v>20</v>
      </c>
      <c r="C176" s="296" t="s">
        <v>520</v>
      </c>
      <c r="D176" s="296" t="s">
        <v>1293</v>
      </c>
      <c r="E176" s="298" t="s">
        <v>38</v>
      </c>
      <c r="F176" s="297" t="s">
        <v>3558</v>
      </c>
      <c r="G176" s="297" t="s">
        <v>3667</v>
      </c>
      <c r="H176" s="297" t="s">
        <v>3668</v>
      </c>
      <c r="I176" s="297" t="s">
        <v>3662</v>
      </c>
      <c r="J176" s="383" t="s">
        <v>3669</v>
      </c>
    </row>
    <row r="177" spans="1:10" ht="39.6" x14ac:dyDescent="0.25">
      <c r="A177" s="382" t="s">
        <v>381</v>
      </c>
      <c r="B177" s="296" t="s">
        <v>36</v>
      </c>
      <c r="C177" s="296" t="s">
        <v>382</v>
      </c>
      <c r="D177" s="296" t="s">
        <v>1904</v>
      </c>
      <c r="E177" s="298" t="s">
        <v>26</v>
      </c>
      <c r="F177" s="297" t="s">
        <v>3670</v>
      </c>
      <c r="G177" s="297" t="s">
        <v>3671</v>
      </c>
      <c r="H177" s="297" t="s">
        <v>3672</v>
      </c>
      <c r="I177" s="297" t="s">
        <v>3662</v>
      </c>
      <c r="J177" s="383" t="s">
        <v>3673</v>
      </c>
    </row>
    <row r="178" spans="1:10" x14ac:dyDescent="0.25">
      <c r="A178" s="382" t="s">
        <v>1115</v>
      </c>
      <c r="B178" s="296" t="s">
        <v>20</v>
      </c>
      <c r="C178" s="296" t="s">
        <v>1116</v>
      </c>
      <c r="D178" s="296" t="s">
        <v>1293</v>
      </c>
      <c r="E178" s="298" t="s">
        <v>38</v>
      </c>
      <c r="F178" s="297" t="s">
        <v>3124</v>
      </c>
      <c r="G178" s="297" t="s">
        <v>3674</v>
      </c>
      <c r="H178" s="297" t="s">
        <v>3675</v>
      </c>
      <c r="I178" s="297" t="s">
        <v>3662</v>
      </c>
      <c r="J178" s="383" t="s">
        <v>3676</v>
      </c>
    </row>
    <row r="179" spans="1:10" ht="66" x14ac:dyDescent="0.25">
      <c r="A179" s="382" t="s">
        <v>345</v>
      </c>
      <c r="B179" s="296" t="s">
        <v>20</v>
      </c>
      <c r="C179" s="296" t="s">
        <v>346</v>
      </c>
      <c r="D179" s="296" t="s">
        <v>1293</v>
      </c>
      <c r="E179" s="298" t="s">
        <v>26</v>
      </c>
      <c r="F179" s="297" t="s">
        <v>1881</v>
      </c>
      <c r="G179" s="297" t="s">
        <v>3677</v>
      </c>
      <c r="H179" s="297" t="s">
        <v>3678</v>
      </c>
      <c r="I179" s="297" t="s">
        <v>3662</v>
      </c>
      <c r="J179" s="383" t="s">
        <v>3679</v>
      </c>
    </row>
    <row r="180" spans="1:10" ht="52.8" x14ac:dyDescent="0.25">
      <c r="A180" s="382" t="s">
        <v>1258</v>
      </c>
      <c r="B180" s="296" t="s">
        <v>36</v>
      </c>
      <c r="C180" s="296" t="s">
        <v>1259</v>
      </c>
      <c r="D180" s="296" t="s">
        <v>2799</v>
      </c>
      <c r="E180" s="298" t="s">
        <v>77</v>
      </c>
      <c r="F180" s="297" t="s">
        <v>3680</v>
      </c>
      <c r="G180" s="297" t="s">
        <v>3681</v>
      </c>
      <c r="H180" s="297" t="s">
        <v>3682</v>
      </c>
      <c r="I180" s="297" t="s">
        <v>3662</v>
      </c>
      <c r="J180" s="383" t="s">
        <v>3683</v>
      </c>
    </row>
    <row r="181" spans="1:10" ht="39.6" x14ac:dyDescent="0.25">
      <c r="A181" s="382" t="s">
        <v>43</v>
      </c>
      <c r="B181" s="296" t="s">
        <v>36</v>
      </c>
      <c r="C181" s="296" t="s">
        <v>44</v>
      </c>
      <c r="D181" s="296" t="s">
        <v>1378</v>
      </c>
      <c r="E181" s="298" t="s">
        <v>38</v>
      </c>
      <c r="F181" s="297" t="s">
        <v>3105</v>
      </c>
      <c r="G181" s="297" t="s">
        <v>3684</v>
      </c>
      <c r="H181" s="297" t="s">
        <v>3684</v>
      </c>
      <c r="I181" s="297" t="s">
        <v>3685</v>
      </c>
      <c r="J181" s="383" t="s">
        <v>3686</v>
      </c>
    </row>
    <row r="182" spans="1:10" x14ac:dyDescent="0.25">
      <c r="A182" s="382" t="s">
        <v>866</v>
      </c>
      <c r="B182" s="296" t="s">
        <v>20</v>
      </c>
      <c r="C182" s="296" t="s">
        <v>867</v>
      </c>
      <c r="D182" s="296" t="s">
        <v>1293</v>
      </c>
      <c r="E182" s="298" t="s">
        <v>667</v>
      </c>
      <c r="F182" s="297" t="s">
        <v>3687</v>
      </c>
      <c r="G182" s="297" t="s">
        <v>3688</v>
      </c>
      <c r="H182" s="297" t="s">
        <v>3689</v>
      </c>
      <c r="I182" s="297" t="s">
        <v>3685</v>
      </c>
      <c r="J182" s="383" t="s">
        <v>3690</v>
      </c>
    </row>
    <row r="183" spans="1:10" ht="26.4" x14ac:dyDescent="0.25">
      <c r="A183" s="382" t="s">
        <v>184</v>
      </c>
      <c r="B183" s="296" t="s">
        <v>36</v>
      </c>
      <c r="C183" s="296" t="s">
        <v>185</v>
      </c>
      <c r="D183" s="296" t="s">
        <v>1531</v>
      </c>
      <c r="E183" s="298" t="s">
        <v>93</v>
      </c>
      <c r="F183" s="297" t="s">
        <v>3691</v>
      </c>
      <c r="G183" s="297" t="s">
        <v>3692</v>
      </c>
      <c r="H183" s="297" t="s">
        <v>3693</v>
      </c>
      <c r="I183" s="297" t="s">
        <v>3685</v>
      </c>
      <c r="J183" s="383" t="s">
        <v>3694</v>
      </c>
    </row>
    <row r="184" spans="1:10" ht="26.4" x14ac:dyDescent="0.25">
      <c r="A184" s="382" t="s">
        <v>785</v>
      </c>
      <c r="B184" s="296" t="s">
        <v>20</v>
      </c>
      <c r="C184" s="296" t="s">
        <v>786</v>
      </c>
      <c r="D184" s="296" t="s">
        <v>1293</v>
      </c>
      <c r="E184" s="298" t="s">
        <v>77</v>
      </c>
      <c r="F184" s="297" t="s">
        <v>3695</v>
      </c>
      <c r="G184" s="297" t="s">
        <v>3696</v>
      </c>
      <c r="H184" s="297" t="s">
        <v>3697</v>
      </c>
      <c r="I184" s="297" t="s">
        <v>3685</v>
      </c>
      <c r="J184" s="383" t="s">
        <v>3626</v>
      </c>
    </row>
    <row r="185" spans="1:10" ht="26.4" x14ac:dyDescent="0.25">
      <c r="A185" s="382" t="s">
        <v>181</v>
      </c>
      <c r="B185" s="296" t="s">
        <v>36</v>
      </c>
      <c r="C185" s="296" t="s">
        <v>182</v>
      </c>
      <c r="D185" s="296" t="s">
        <v>1531</v>
      </c>
      <c r="E185" s="298" t="s">
        <v>93</v>
      </c>
      <c r="F185" s="297" t="s">
        <v>3698</v>
      </c>
      <c r="G185" s="297" t="s">
        <v>3699</v>
      </c>
      <c r="H185" s="297" t="s">
        <v>3700</v>
      </c>
      <c r="I185" s="297" t="s">
        <v>3701</v>
      </c>
      <c r="J185" s="383" t="s">
        <v>3702</v>
      </c>
    </row>
    <row r="186" spans="1:10" ht="26.4" x14ac:dyDescent="0.25">
      <c r="A186" s="382" t="s">
        <v>523</v>
      </c>
      <c r="B186" s="296" t="s">
        <v>36</v>
      </c>
      <c r="C186" s="296" t="s">
        <v>524</v>
      </c>
      <c r="D186" s="296" t="s">
        <v>1976</v>
      </c>
      <c r="E186" s="298" t="s">
        <v>38</v>
      </c>
      <c r="F186" s="297" t="s">
        <v>3651</v>
      </c>
      <c r="G186" s="297" t="s">
        <v>3703</v>
      </c>
      <c r="H186" s="297" t="s">
        <v>3704</v>
      </c>
      <c r="I186" s="297" t="s">
        <v>3701</v>
      </c>
      <c r="J186" s="383" t="s">
        <v>3705</v>
      </c>
    </row>
    <row r="187" spans="1:10" ht="26.4" x14ac:dyDescent="0.25">
      <c r="A187" s="382" t="s">
        <v>353</v>
      </c>
      <c r="B187" s="296" t="s">
        <v>20</v>
      </c>
      <c r="C187" s="296" t="s">
        <v>354</v>
      </c>
      <c r="D187" s="296" t="s">
        <v>1293</v>
      </c>
      <c r="E187" s="298" t="s">
        <v>38</v>
      </c>
      <c r="F187" s="297" t="s">
        <v>3534</v>
      </c>
      <c r="G187" s="297" t="s">
        <v>3706</v>
      </c>
      <c r="H187" s="297" t="s">
        <v>3707</v>
      </c>
      <c r="I187" s="297" t="s">
        <v>3701</v>
      </c>
      <c r="J187" s="383" t="s">
        <v>3708</v>
      </c>
    </row>
    <row r="188" spans="1:10" ht="26.4" x14ac:dyDescent="0.25">
      <c r="A188" s="382" t="s">
        <v>242</v>
      </c>
      <c r="B188" s="296" t="s">
        <v>20</v>
      </c>
      <c r="C188" s="296" t="s">
        <v>243</v>
      </c>
      <c r="D188" s="296" t="s">
        <v>1293</v>
      </c>
      <c r="E188" s="298" t="s">
        <v>26</v>
      </c>
      <c r="F188" s="297" t="s">
        <v>1728</v>
      </c>
      <c r="G188" s="297" t="s">
        <v>3709</v>
      </c>
      <c r="H188" s="297" t="s">
        <v>3710</v>
      </c>
      <c r="I188" s="297" t="s">
        <v>3701</v>
      </c>
      <c r="J188" s="383" t="s">
        <v>3711</v>
      </c>
    </row>
    <row r="189" spans="1:10" ht="39.6" x14ac:dyDescent="0.25">
      <c r="A189" s="382" t="s">
        <v>674</v>
      </c>
      <c r="B189" s="296" t="s">
        <v>36</v>
      </c>
      <c r="C189" s="296" t="s">
        <v>675</v>
      </c>
      <c r="D189" s="296" t="s">
        <v>2233</v>
      </c>
      <c r="E189" s="298" t="s">
        <v>38</v>
      </c>
      <c r="F189" s="297" t="s">
        <v>3325</v>
      </c>
      <c r="G189" s="297" t="s">
        <v>3712</v>
      </c>
      <c r="H189" s="297" t="s">
        <v>3713</v>
      </c>
      <c r="I189" s="297" t="s">
        <v>3701</v>
      </c>
      <c r="J189" s="383" t="s">
        <v>3714</v>
      </c>
    </row>
    <row r="190" spans="1:10" x14ac:dyDescent="0.25">
      <c r="A190" s="382" t="s">
        <v>1187</v>
      </c>
      <c r="B190" s="296" t="s">
        <v>20</v>
      </c>
      <c r="C190" s="296" t="s">
        <v>1188</v>
      </c>
      <c r="D190" s="296" t="s">
        <v>1293</v>
      </c>
      <c r="E190" s="298" t="s">
        <v>77</v>
      </c>
      <c r="F190" s="297" t="s">
        <v>3715</v>
      </c>
      <c r="G190" s="297" t="s">
        <v>3716</v>
      </c>
      <c r="H190" s="297" t="s">
        <v>3717</v>
      </c>
      <c r="I190" s="297" t="s">
        <v>3701</v>
      </c>
      <c r="J190" s="383" t="s">
        <v>3718</v>
      </c>
    </row>
    <row r="191" spans="1:10" ht="39.6" x14ac:dyDescent="0.25">
      <c r="A191" s="382" t="s">
        <v>857</v>
      </c>
      <c r="B191" s="296" t="s">
        <v>36</v>
      </c>
      <c r="C191" s="296" t="s">
        <v>858</v>
      </c>
      <c r="D191" s="296" t="s">
        <v>1387</v>
      </c>
      <c r="E191" s="298" t="s">
        <v>38</v>
      </c>
      <c r="F191" s="297" t="s">
        <v>3719</v>
      </c>
      <c r="G191" s="297" t="s">
        <v>3720</v>
      </c>
      <c r="H191" s="297" t="s">
        <v>3721</v>
      </c>
      <c r="I191" s="297" t="s">
        <v>3701</v>
      </c>
      <c r="J191" s="383" t="s">
        <v>3722</v>
      </c>
    </row>
    <row r="192" spans="1:10" ht="26.4" x14ac:dyDescent="0.25">
      <c r="A192" s="384" t="s">
        <v>1045</v>
      </c>
      <c r="B192" s="311" t="s">
        <v>20</v>
      </c>
      <c r="C192" s="311" t="s">
        <v>1046</v>
      </c>
      <c r="D192" s="311" t="s">
        <v>1293</v>
      </c>
      <c r="E192" s="312" t="s">
        <v>38</v>
      </c>
      <c r="F192" s="310" t="s">
        <v>3723</v>
      </c>
      <c r="G192" s="310" t="s">
        <v>3724</v>
      </c>
      <c r="H192" s="310" t="s">
        <v>3725</v>
      </c>
      <c r="I192" s="310" t="s">
        <v>3701</v>
      </c>
      <c r="J192" s="385" t="s">
        <v>3726</v>
      </c>
    </row>
    <row r="193" spans="1:10" ht="26.4" x14ac:dyDescent="0.25">
      <c r="A193" s="384" t="s">
        <v>501</v>
      </c>
      <c r="B193" s="311" t="s">
        <v>36</v>
      </c>
      <c r="C193" s="311" t="s">
        <v>502</v>
      </c>
      <c r="D193" s="311" t="s">
        <v>1976</v>
      </c>
      <c r="E193" s="312" t="s">
        <v>38</v>
      </c>
      <c r="F193" s="310" t="s">
        <v>3526</v>
      </c>
      <c r="G193" s="310" t="s">
        <v>3727</v>
      </c>
      <c r="H193" s="310" t="s">
        <v>3728</v>
      </c>
      <c r="I193" s="310" t="s">
        <v>3701</v>
      </c>
      <c r="J193" s="385" t="s">
        <v>3729</v>
      </c>
    </row>
    <row r="194" spans="1:10" x14ac:dyDescent="0.25">
      <c r="A194" s="384" t="s">
        <v>1024</v>
      </c>
      <c r="B194" s="311" t="s">
        <v>20</v>
      </c>
      <c r="C194" s="311" t="s">
        <v>1025</v>
      </c>
      <c r="D194" s="311" t="s">
        <v>1293</v>
      </c>
      <c r="E194" s="312" t="s">
        <v>38</v>
      </c>
      <c r="F194" s="310" t="s">
        <v>3730</v>
      </c>
      <c r="G194" s="310" t="s">
        <v>3731</v>
      </c>
      <c r="H194" s="310" t="s">
        <v>3732</v>
      </c>
      <c r="I194" s="310" t="s">
        <v>3733</v>
      </c>
      <c r="J194" s="385" t="s">
        <v>3734</v>
      </c>
    </row>
    <row r="195" spans="1:10" ht="39.6" x14ac:dyDescent="0.25">
      <c r="A195" s="384" t="s">
        <v>1166</v>
      </c>
      <c r="B195" s="311" t="s">
        <v>36</v>
      </c>
      <c r="C195" s="311" t="s">
        <v>1167</v>
      </c>
      <c r="D195" s="311" t="s">
        <v>2707</v>
      </c>
      <c r="E195" s="312" t="s">
        <v>77</v>
      </c>
      <c r="F195" s="310" t="s">
        <v>3735</v>
      </c>
      <c r="G195" s="310" t="s">
        <v>3736</v>
      </c>
      <c r="H195" s="310" t="s">
        <v>3737</v>
      </c>
      <c r="I195" s="310" t="s">
        <v>3733</v>
      </c>
      <c r="J195" s="385" t="s">
        <v>3738</v>
      </c>
    </row>
    <row r="196" spans="1:10" ht="26.4" x14ac:dyDescent="0.25">
      <c r="A196" s="384" t="s">
        <v>1082</v>
      </c>
      <c r="B196" s="311" t="s">
        <v>20</v>
      </c>
      <c r="C196" s="311" t="s">
        <v>1083</v>
      </c>
      <c r="D196" s="311" t="s">
        <v>1293</v>
      </c>
      <c r="E196" s="312" t="s">
        <v>38</v>
      </c>
      <c r="F196" s="310" t="s">
        <v>3739</v>
      </c>
      <c r="G196" s="310" t="s">
        <v>3740</v>
      </c>
      <c r="H196" s="310" t="s">
        <v>3741</v>
      </c>
      <c r="I196" s="310" t="s">
        <v>3733</v>
      </c>
      <c r="J196" s="385" t="s">
        <v>3742</v>
      </c>
    </row>
    <row r="197" spans="1:10" x14ac:dyDescent="0.25">
      <c r="A197" s="384" t="s">
        <v>1018</v>
      </c>
      <c r="B197" s="311" t="s">
        <v>20</v>
      </c>
      <c r="C197" s="311" t="s">
        <v>1019</v>
      </c>
      <c r="D197" s="311" t="s">
        <v>1293</v>
      </c>
      <c r="E197" s="312" t="s">
        <v>38</v>
      </c>
      <c r="F197" s="310" t="s">
        <v>3743</v>
      </c>
      <c r="G197" s="310" t="s">
        <v>3744</v>
      </c>
      <c r="H197" s="310" t="s">
        <v>3745</v>
      </c>
      <c r="I197" s="310" t="s">
        <v>3733</v>
      </c>
      <c r="J197" s="385" t="s">
        <v>3746</v>
      </c>
    </row>
    <row r="198" spans="1:10" ht="79.2" x14ac:dyDescent="0.25">
      <c r="A198" s="384" t="s">
        <v>338</v>
      </c>
      <c r="B198" s="311" t="s">
        <v>36</v>
      </c>
      <c r="C198" s="311" t="s">
        <v>339</v>
      </c>
      <c r="D198" s="311" t="s">
        <v>1865</v>
      </c>
      <c r="E198" s="312" t="s">
        <v>26</v>
      </c>
      <c r="F198" s="310" t="s">
        <v>1878</v>
      </c>
      <c r="G198" s="310" t="s">
        <v>3747</v>
      </c>
      <c r="H198" s="310" t="s">
        <v>3748</v>
      </c>
      <c r="I198" s="310" t="s">
        <v>3733</v>
      </c>
      <c r="J198" s="385" t="s">
        <v>3749</v>
      </c>
    </row>
    <row r="199" spans="1:10" x14ac:dyDescent="0.25">
      <c r="A199" s="384" t="s">
        <v>881</v>
      </c>
      <c r="B199" s="311" t="s">
        <v>20</v>
      </c>
      <c r="C199" s="311" t="s">
        <v>882</v>
      </c>
      <c r="D199" s="311" t="s">
        <v>1293</v>
      </c>
      <c r="E199" s="312" t="s">
        <v>77</v>
      </c>
      <c r="F199" s="310" t="s">
        <v>3750</v>
      </c>
      <c r="G199" s="310" t="s">
        <v>3751</v>
      </c>
      <c r="H199" s="310" t="s">
        <v>3752</v>
      </c>
      <c r="I199" s="310" t="s">
        <v>3733</v>
      </c>
      <c r="J199" s="385" t="s">
        <v>3753</v>
      </c>
    </row>
    <row r="200" spans="1:10" ht="39.6" x14ac:dyDescent="0.25">
      <c r="A200" s="384" t="s">
        <v>791</v>
      </c>
      <c r="B200" s="311" t="s">
        <v>36</v>
      </c>
      <c r="C200" s="311" t="s">
        <v>792</v>
      </c>
      <c r="D200" s="311" t="s">
        <v>2372</v>
      </c>
      <c r="E200" s="312" t="s">
        <v>77</v>
      </c>
      <c r="F200" s="310" t="s">
        <v>3754</v>
      </c>
      <c r="G200" s="310" t="s">
        <v>3755</v>
      </c>
      <c r="H200" s="310" t="s">
        <v>3756</v>
      </c>
      <c r="I200" s="310" t="s">
        <v>3757</v>
      </c>
      <c r="J200" s="385" t="s">
        <v>3758</v>
      </c>
    </row>
    <row r="201" spans="1:10" ht="39.6" x14ac:dyDescent="0.25">
      <c r="A201" s="384" t="s">
        <v>948</v>
      </c>
      <c r="B201" s="311" t="s">
        <v>36</v>
      </c>
      <c r="C201" s="311" t="s">
        <v>949</v>
      </c>
      <c r="D201" s="311" t="s">
        <v>1387</v>
      </c>
      <c r="E201" s="312" t="s">
        <v>38</v>
      </c>
      <c r="F201" s="310" t="s">
        <v>3759</v>
      </c>
      <c r="G201" s="310" t="s">
        <v>3760</v>
      </c>
      <c r="H201" s="310" t="s">
        <v>3761</v>
      </c>
      <c r="I201" s="310" t="s">
        <v>3757</v>
      </c>
      <c r="J201" s="385" t="s">
        <v>3762</v>
      </c>
    </row>
    <row r="202" spans="1:10" ht="26.4" x14ac:dyDescent="0.25">
      <c r="A202" s="384" t="s">
        <v>452</v>
      </c>
      <c r="B202" s="311" t="s">
        <v>36</v>
      </c>
      <c r="C202" s="311" t="s">
        <v>453</v>
      </c>
      <c r="D202" s="311" t="s">
        <v>1427</v>
      </c>
      <c r="E202" s="312" t="s">
        <v>26</v>
      </c>
      <c r="F202" s="310" t="s">
        <v>1968</v>
      </c>
      <c r="G202" s="310" t="s">
        <v>3763</v>
      </c>
      <c r="H202" s="310" t="s">
        <v>3764</v>
      </c>
      <c r="I202" s="310" t="s">
        <v>3757</v>
      </c>
      <c r="J202" s="385" t="s">
        <v>3765</v>
      </c>
    </row>
    <row r="203" spans="1:10" ht="39.6" x14ac:dyDescent="0.25">
      <c r="A203" s="384" t="s">
        <v>1242</v>
      </c>
      <c r="B203" s="311" t="s">
        <v>20</v>
      </c>
      <c r="C203" s="311" t="s">
        <v>1243</v>
      </c>
      <c r="D203" s="311" t="s">
        <v>1293</v>
      </c>
      <c r="E203" s="312" t="s">
        <v>38</v>
      </c>
      <c r="F203" s="310" t="s">
        <v>3105</v>
      </c>
      <c r="G203" s="310" t="s">
        <v>3766</v>
      </c>
      <c r="H203" s="310" t="s">
        <v>3766</v>
      </c>
      <c r="I203" s="310" t="s">
        <v>3757</v>
      </c>
      <c r="J203" s="385" t="s">
        <v>3767</v>
      </c>
    </row>
    <row r="204" spans="1:10" ht="39.6" x14ac:dyDescent="0.25">
      <c r="A204" s="384" t="s">
        <v>1172</v>
      </c>
      <c r="B204" s="311" t="s">
        <v>36</v>
      </c>
      <c r="C204" s="311" t="s">
        <v>1173</v>
      </c>
      <c r="D204" s="311" t="s">
        <v>2710</v>
      </c>
      <c r="E204" s="312" t="s">
        <v>77</v>
      </c>
      <c r="F204" s="310" t="s">
        <v>3743</v>
      </c>
      <c r="G204" s="310" t="s">
        <v>3491</v>
      </c>
      <c r="H204" s="310" t="s">
        <v>3768</v>
      </c>
      <c r="I204" s="310" t="s">
        <v>3757</v>
      </c>
      <c r="J204" s="385" t="s">
        <v>3769</v>
      </c>
    </row>
    <row r="205" spans="1:10" ht="39.6" x14ac:dyDescent="0.25">
      <c r="A205" s="384" t="s">
        <v>1100</v>
      </c>
      <c r="B205" s="311" t="s">
        <v>36</v>
      </c>
      <c r="C205" s="311" t="s">
        <v>1101</v>
      </c>
      <c r="D205" s="311" t="s">
        <v>1399</v>
      </c>
      <c r="E205" s="312" t="s">
        <v>38</v>
      </c>
      <c r="F205" s="310" t="s">
        <v>3105</v>
      </c>
      <c r="G205" s="310" t="s">
        <v>3770</v>
      </c>
      <c r="H205" s="310" t="s">
        <v>3770</v>
      </c>
      <c r="I205" s="310" t="s">
        <v>3771</v>
      </c>
      <c r="J205" s="385" t="s">
        <v>3772</v>
      </c>
    </row>
    <row r="206" spans="1:10" ht="26.4" x14ac:dyDescent="0.25">
      <c r="A206" s="384" t="s">
        <v>455</v>
      </c>
      <c r="B206" s="311" t="s">
        <v>36</v>
      </c>
      <c r="C206" s="311" t="s">
        <v>456</v>
      </c>
      <c r="D206" s="311" t="s">
        <v>1427</v>
      </c>
      <c r="E206" s="312" t="s">
        <v>26</v>
      </c>
      <c r="F206" s="310" t="s">
        <v>1968</v>
      </c>
      <c r="G206" s="310" t="s">
        <v>3773</v>
      </c>
      <c r="H206" s="310" t="s">
        <v>3774</v>
      </c>
      <c r="I206" s="310" t="s">
        <v>3771</v>
      </c>
      <c r="J206" s="385" t="s">
        <v>3775</v>
      </c>
    </row>
    <row r="207" spans="1:10" x14ac:dyDescent="0.25">
      <c r="A207" s="384" t="s">
        <v>299</v>
      </c>
      <c r="B207" s="311" t="s">
        <v>20</v>
      </c>
      <c r="C207" s="311" t="s">
        <v>300</v>
      </c>
      <c r="D207" s="311" t="s">
        <v>1293</v>
      </c>
      <c r="E207" s="312" t="s">
        <v>38</v>
      </c>
      <c r="F207" s="310" t="s">
        <v>3105</v>
      </c>
      <c r="G207" s="310" t="s">
        <v>3776</v>
      </c>
      <c r="H207" s="310" t="s">
        <v>3776</v>
      </c>
      <c r="I207" s="310" t="s">
        <v>3771</v>
      </c>
      <c r="J207" s="385" t="s">
        <v>3777</v>
      </c>
    </row>
    <row r="208" spans="1:10" ht="26.4" x14ac:dyDescent="0.25">
      <c r="A208" s="384" t="s">
        <v>475</v>
      </c>
      <c r="B208" s="311" t="s">
        <v>20</v>
      </c>
      <c r="C208" s="311" t="s">
        <v>476</v>
      </c>
      <c r="D208" s="311" t="s">
        <v>1293</v>
      </c>
      <c r="E208" s="312" t="s">
        <v>38</v>
      </c>
      <c r="F208" s="310" t="s">
        <v>3105</v>
      </c>
      <c r="G208" s="310" t="s">
        <v>3778</v>
      </c>
      <c r="H208" s="310" t="s">
        <v>3778</v>
      </c>
      <c r="I208" s="310" t="s">
        <v>3771</v>
      </c>
      <c r="J208" s="385" t="s">
        <v>3779</v>
      </c>
    </row>
    <row r="209" spans="1:10" ht="39.6" x14ac:dyDescent="0.25">
      <c r="A209" s="384" t="s">
        <v>1072</v>
      </c>
      <c r="B209" s="311" t="s">
        <v>36</v>
      </c>
      <c r="C209" s="311" t="s">
        <v>1073</v>
      </c>
      <c r="D209" s="311" t="s">
        <v>2446</v>
      </c>
      <c r="E209" s="312" t="s">
        <v>77</v>
      </c>
      <c r="F209" s="310" t="s">
        <v>3780</v>
      </c>
      <c r="G209" s="310" t="s">
        <v>3781</v>
      </c>
      <c r="H209" s="310" t="s">
        <v>3782</v>
      </c>
      <c r="I209" s="310" t="s">
        <v>3771</v>
      </c>
      <c r="J209" s="385" t="s">
        <v>3783</v>
      </c>
    </row>
    <row r="210" spans="1:10" ht="39.6" x14ac:dyDescent="0.25">
      <c r="A210" s="384" t="s">
        <v>969</v>
      </c>
      <c r="B210" s="311" t="s">
        <v>36</v>
      </c>
      <c r="C210" s="311" t="s">
        <v>970</v>
      </c>
      <c r="D210" s="311" t="s">
        <v>1387</v>
      </c>
      <c r="E210" s="312" t="s">
        <v>38</v>
      </c>
      <c r="F210" s="310" t="s">
        <v>3514</v>
      </c>
      <c r="G210" s="310" t="s">
        <v>3784</v>
      </c>
      <c r="H210" s="310" t="s">
        <v>3785</v>
      </c>
      <c r="I210" s="310" t="s">
        <v>3771</v>
      </c>
      <c r="J210" s="385" t="s">
        <v>3786</v>
      </c>
    </row>
    <row r="211" spans="1:10" ht="26.4" x14ac:dyDescent="0.25">
      <c r="A211" s="384" t="s">
        <v>689</v>
      </c>
      <c r="B211" s="311" t="s">
        <v>36</v>
      </c>
      <c r="C211" s="311" t="s">
        <v>690</v>
      </c>
      <c r="D211" s="311" t="s">
        <v>2245</v>
      </c>
      <c r="E211" s="312" t="s">
        <v>38</v>
      </c>
      <c r="F211" s="310" t="s">
        <v>3787</v>
      </c>
      <c r="G211" s="310" t="s">
        <v>3788</v>
      </c>
      <c r="H211" s="310" t="s">
        <v>3789</v>
      </c>
      <c r="I211" s="310" t="s">
        <v>3771</v>
      </c>
      <c r="J211" s="385" t="s">
        <v>3790</v>
      </c>
    </row>
    <row r="212" spans="1:10" x14ac:dyDescent="0.25">
      <c r="A212" s="384" t="s">
        <v>829</v>
      </c>
      <c r="B212" s="311" t="s">
        <v>20</v>
      </c>
      <c r="C212" s="311" t="s">
        <v>830</v>
      </c>
      <c r="D212" s="311" t="s">
        <v>1293</v>
      </c>
      <c r="E212" s="312" t="s">
        <v>38</v>
      </c>
      <c r="F212" s="310" t="s">
        <v>3791</v>
      </c>
      <c r="G212" s="310" t="s">
        <v>3792</v>
      </c>
      <c r="H212" s="310" t="s">
        <v>3793</v>
      </c>
      <c r="I212" s="310" t="s">
        <v>3771</v>
      </c>
      <c r="J212" s="385" t="s">
        <v>3794</v>
      </c>
    </row>
    <row r="213" spans="1:10" ht="39.6" x14ac:dyDescent="0.25">
      <c r="A213" s="384" t="s">
        <v>914</v>
      </c>
      <c r="B213" s="311" t="s">
        <v>36</v>
      </c>
      <c r="C213" s="311" t="s">
        <v>915</v>
      </c>
      <c r="D213" s="311" t="s">
        <v>1387</v>
      </c>
      <c r="E213" s="312" t="s">
        <v>77</v>
      </c>
      <c r="F213" s="310" t="s">
        <v>3795</v>
      </c>
      <c r="G213" s="310" t="s">
        <v>3796</v>
      </c>
      <c r="H213" s="310" t="s">
        <v>3797</v>
      </c>
      <c r="I213" s="310" t="s">
        <v>3771</v>
      </c>
      <c r="J213" s="385" t="s">
        <v>3798</v>
      </c>
    </row>
    <row r="214" spans="1:10" ht="26.4" x14ac:dyDescent="0.25">
      <c r="A214" s="384" t="s">
        <v>529</v>
      </c>
      <c r="B214" s="311" t="s">
        <v>36</v>
      </c>
      <c r="C214" s="311" t="s">
        <v>530</v>
      </c>
      <c r="D214" s="311" t="s">
        <v>1976</v>
      </c>
      <c r="E214" s="312" t="s">
        <v>38</v>
      </c>
      <c r="F214" s="310" t="s">
        <v>3105</v>
      </c>
      <c r="G214" s="310" t="s">
        <v>3799</v>
      </c>
      <c r="H214" s="310" t="s">
        <v>3799</v>
      </c>
      <c r="I214" s="310" t="s">
        <v>3771</v>
      </c>
      <c r="J214" s="385" t="s">
        <v>3800</v>
      </c>
    </row>
    <row r="215" spans="1:10" x14ac:dyDescent="0.25">
      <c r="A215" s="384" t="s">
        <v>490</v>
      </c>
      <c r="B215" s="311" t="s">
        <v>20</v>
      </c>
      <c r="C215" s="311" t="s">
        <v>491</v>
      </c>
      <c r="D215" s="311" t="s">
        <v>1293</v>
      </c>
      <c r="E215" s="312" t="s">
        <v>38</v>
      </c>
      <c r="F215" s="310" t="s">
        <v>3526</v>
      </c>
      <c r="G215" s="310" t="s">
        <v>3801</v>
      </c>
      <c r="H215" s="310" t="s">
        <v>3802</v>
      </c>
      <c r="I215" s="310" t="s">
        <v>3771</v>
      </c>
      <c r="J215" s="385" t="s">
        <v>3803</v>
      </c>
    </row>
    <row r="216" spans="1:10" x14ac:dyDescent="0.25">
      <c r="A216" s="384" t="s">
        <v>1268</v>
      </c>
      <c r="B216" s="311" t="s">
        <v>20</v>
      </c>
      <c r="C216" s="311" t="s">
        <v>1269</v>
      </c>
      <c r="D216" s="311" t="s">
        <v>1293</v>
      </c>
      <c r="E216" s="312" t="s">
        <v>38</v>
      </c>
      <c r="F216" s="310" t="s">
        <v>3558</v>
      </c>
      <c r="G216" s="310" t="s">
        <v>3804</v>
      </c>
      <c r="H216" s="310" t="s">
        <v>3805</v>
      </c>
      <c r="I216" s="310" t="s">
        <v>3771</v>
      </c>
      <c r="J216" s="385" t="s">
        <v>3806</v>
      </c>
    </row>
    <row r="217" spans="1:10" ht="52.8" x14ac:dyDescent="0.25">
      <c r="A217" s="384" t="s">
        <v>481</v>
      </c>
      <c r="B217" s="311" t="s">
        <v>36</v>
      </c>
      <c r="C217" s="311" t="s">
        <v>482</v>
      </c>
      <c r="D217" s="311" t="s">
        <v>1976</v>
      </c>
      <c r="E217" s="312" t="s">
        <v>38</v>
      </c>
      <c r="F217" s="310" t="s">
        <v>3105</v>
      </c>
      <c r="G217" s="310" t="s">
        <v>3807</v>
      </c>
      <c r="H217" s="310" t="s">
        <v>3807</v>
      </c>
      <c r="I217" s="310" t="s">
        <v>3771</v>
      </c>
      <c r="J217" s="385" t="s">
        <v>3808</v>
      </c>
    </row>
    <row r="218" spans="1:10" x14ac:dyDescent="0.25">
      <c r="A218" s="384" t="s">
        <v>563</v>
      </c>
      <c r="B218" s="311" t="s">
        <v>20</v>
      </c>
      <c r="C218" s="311" t="s">
        <v>564</v>
      </c>
      <c r="D218" s="311" t="s">
        <v>1293</v>
      </c>
      <c r="E218" s="312" t="s">
        <v>38</v>
      </c>
      <c r="F218" s="310" t="s">
        <v>3105</v>
      </c>
      <c r="G218" s="310" t="s">
        <v>3809</v>
      </c>
      <c r="H218" s="310" t="s">
        <v>3809</v>
      </c>
      <c r="I218" s="310" t="s">
        <v>3810</v>
      </c>
      <c r="J218" s="385" t="s">
        <v>3811</v>
      </c>
    </row>
    <row r="219" spans="1:10" ht="39.6" x14ac:dyDescent="0.25">
      <c r="A219" s="384" t="s">
        <v>826</v>
      </c>
      <c r="B219" s="311" t="s">
        <v>20</v>
      </c>
      <c r="C219" s="311" t="s">
        <v>827</v>
      </c>
      <c r="D219" s="311" t="s">
        <v>1293</v>
      </c>
      <c r="E219" s="312" t="s">
        <v>38</v>
      </c>
      <c r="F219" s="310" t="s">
        <v>3759</v>
      </c>
      <c r="G219" s="310" t="s">
        <v>3812</v>
      </c>
      <c r="H219" s="310" t="s">
        <v>3813</v>
      </c>
      <c r="I219" s="310" t="s">
        <v>3810</v>
      </c>
      <c r="J219" s="385" t="s">
        <v>3814</v>
      </c>
    </row>
    <row r="220" spans="1:10" ht="39.6" x14ac:dyDescent="0.25">
      <c r="A220" s="384" t="s">
        <v>707</v>
      </c>
      <c r="B220" s="311" t="s">
        <v>36</v>
      </c>
      <c r="C220" s="311" t="s">
        <v>708</v>
      </c>
      <c r="D220" s="311" t="s">
        <v>2254</v>
      </c>
      <c r="E220" s="312" t="s">
        <v>38</v>
      </c>
      <c r="F220" s="310" t="s">
        <v>3815</v>
      </c>
      <c r="G220" s="310" t="s">
        <v>3816</v>
      </c>
      <c r="H220" s="310" t="s">
        <v>3817</v>
      </c>
      <c r="I220" s="310" t="s">
        <v>3810</v>
      </c>
      <c r="J220" s="385" t="s">
        <v>3818</v>
      </c>
    </row>
    <row r="221" spans="1:10" ht="39.6" x14ac:dyDescent="0.25">
      <c r="A221" s="384" t="s">
        <v>1233</v>
      </c>
      <c r="B221" s="311" t="s">
        <v>36</v>
      </c>
      <c r="C221" s="311" t="s">
        <v>1234</v>
      </c>
      <c r="D221" s="311" t="s">
        <v>2766</v>
      </c>
      <c r="E221" s="312" t="s">
        <v>38</v>
      </c>
      <c r="F221" s="310" t="s">
        <v>3819</v>
      </c>
      <c r="G221" s="310" t="s">
        <v>3820</v>
      </c>
      <c r="H221" s="310" t="s">
        <v>3821</v>
      </c>
      <c r="I221" s="310" t="s">
        <v>3810</v>
      </c>
      <c r="J221" s="385" t="s">
        <v>3822</v>
      </c>
    </row>
    <row r="222" spans="1:10" x14ac:dyDescent="0.25">
      <c r="A222" s="384" t="s">
        <v>1216</v>
      </c>
      <c r="B222" s="311" t="s">
        <v>36</v>
      </c>
      <c r="C222" s="311" t="s">
        <v>1217</v>
      </c>
      <c r="D222" s="311" t="s">
        <v>2759</v>
      </c>
      <c r="E222" s="312" t="s">
        <v>38</v>
      </c>
      <c r="F222" s="310" t="s">
        <v>3743</v>
      </c>
      <c r="G222" s="310" t="s">
        <v>3823</v>
      </c>
      <c r="H222" s="310" t="s">
        <v>3824</v>
      </c>
      <c r="I222" s="310" t="s">
        <v>3810</v>
      </c>
      <c r="J222" s="385" t="s">
        <v>3825</v>
      </c>
    </row>
    <row r="223" spans="1:10" ht="39.6" x14ac:dyDescent="0.25">
      <c r="A223" s="384" t="s">
        <v>1012</v>
      </c>
      <c r="B223" s="311" t="s">
        <v>36</v>
      </c>
      <c r="C223" s="311" t="s">
        <v>1013</v>
      </c>
      <c r="D223" s="311" t="s">
        <v>1399</v>
      </c>
      <c r="E223" s="312" t="s">
        <v>38</v>
      </c>
      <c r="F223" s="310" t="s">
        <v>3622</v>
      </c>
      <c r="G223" s="310" t="s">
        <v>3826</v>
      </c>
      <c r="H223" s="310" t="s">
        <v>3827</v>
      </c>
      <c r="I223" s="310" t="s">
        <v>3810</v>
      </c>
      <c r="J223" s="385" t="s">
        <v>3828</v>
      </c>
    </row>
    <row r="224" spans="1:10" ht="26.4" x14ac:dyDescent="0.25">
      <c r="A224" s="384" t="s">
        <v>746</v>
      </c>
      <c r="B224" s="311" t="s">
        <v>20</v>
      </c>
      <c r="C224" s="311" t="s">
        <v>747</v>
      </c>
      <c r="D224" s="311" t="s">
        <v>1293</v>
      </c>
      <c r="E224" s="312" t="s">
        <v>77</v>
      </c>
      <c r="F224" s="310" t="s">
        <v>3829</v>
      </c>
      <c r="G224" s="310" t="s">
        <v>3830</v>
      </c>
      <c r="H224" s="310" t="s">
        <v>3831</v>
      </c>
      <c r="I224" s="310" t="s">
        <v>3810</v>
      </c>
      <c r="J224" s="385" t="s">
        <v>3832</v>
      </c>
    </row>
    <row r="225" spans="1:10" ht="39.6" x14ac:dyDescent="0.25">
      <c r="A225" s="384" t="s">
        <v>692</v>
      </c>
      <c r="B225" s="311" t="s">
        <v>36</v>
      </c>
      <c r="C225" s="311" t="s">
        <v>693</v>
      </c>
      <c r="D225" s="311" t="s">
        <v>2254</v>
      </c>
      <c r="E225" s="312" t="s">
        <v>38</v>
      </c>
      <c r="F225" s="310" t="s">
        <v>3833</v>
      </c>
      <c r="G225" s="310" t="s">
        <v>3834</v>
      </c>
      <c r="H225" s="310" t="s">
        <v>3835</v>
      </c>
      <c r="I225" s="310" t="s">
        <v>3810</v>
      </c>
      <c r="J225" s="385" t="s">
        <v>3836</v>
      </c>
    </row>
    <row r="226" spans="1:10" ht="39.6" x14ac:dyDescent="0.25">
      <c r="A226" s="384" t="s">
        <v>162</v>
      </c>
      <c r="B226" s="311" t="s">
        <v>36</v>
      </c>
      <c r="C226" s="311" t="s">
        <v>163</v>
      </c>
      <c r="D226" s="311" t="s">
        <v>1531</v>
      </c>
      <c r="E226" s="312" t="s">
        <v>93</v>
      </c>
      <c r="F226" s="310" t="s">
        <v>3837</v>
      </c>
      <c r="G226" s="310" t="s">
        <v>3838</v>
      </c>
      <c r="H226" s="310" t="s">
        <v>3839</v>
      </c>
      <c r="I226" s="310" t="s">
        <v>3810</v>
      </c>
      <c r="J226" s="385" t="s">
        <v>3840</v>
      </c>
    </row>
    <row r="227" spans="1:10" ht="26.4" x14ac:dyDescent="0.25">
      <c r="A227" s="384" t="s">
        <v>1094</v>
      </c>
      <c r="B227" s="311" t="s">
        <v>20</v>
      </c>
      <c r="C227" s="311" t="s">
        <v>1095</v>
      </c>
      <c r="D227" s="311" t="s">
        <v>1293</v>
      </c>
      <c r="E227" s="312" t="s">
        <v>38</v>
      </c>
      <c r="F227" s="310" t="s">
        <v>3105</v>
      </c>
      <c r="G227" s="310" t="s">
        <v>3841</v>
      </c>
      <c r="H227" s="310" t="s">
        <v>3841</v>
      </c>
      <c r="I227" s="310" t="s">
        <v>3810</v>
      </c>
      <c r="J227" s="385" t="s">
        <v>3842</v>
      </c>
    </row>
    <row r="228" spans="1:10" ht="39.6" x14ac:dyDescent="0.25">
      <c r="A228" s="384" t="s">
        <v>1245</v>
      </c>
      <c r="B228" s="311" t="s">
        <v>20</v>
      </c>
      <c r="C228" s="311" t="s">
        <v>1246</v>
      </c>
      <c r="D228" s="311" t="s">
        <v>1293</v>
      </c>
      <c r="E228" s="312" t="s">
        <v>38</v>
      </c>
      <c r="F228" s="310" t="s">
        <v>3105</v>
      </c>
      <c r="G228" s="310" t="s">
        <v>3843</v>
      </c>
      <c r="H228" s="310" t="s">
        <v>3843</v>
      </c>
      <c r="I228" s="310" t="s">
        <v>3810</v>
      </c>
      <c r="J228" s="385" t="s">
        <v>3844</v>
      </c>
    </row>
    <row r="229" spans="1:10" ht="26.4" x14ac:dyDescent="0.25">
      <c r="A229" s="384" t="s">
        <v>1154</v>
      </c>
      <c r="B229" s="311" t="s">
        <v>36</v>
      </c>
      <c r="C229" s="311" t="s">
        <v>1155</v>
      </c>
      <c r="D229" s="311" t="s">
        <v>1381</v>
      </c>
      <c r="E229" s="312" t="s">
        <v>38</v>
      </c>
      <c r="F229" s="310" t="s">
        <v>3845</v>
      </c>
      <c r="G229" s="310" t="s">
        <v>3846</v>
      </c>
      <c r="H229" s="310" t="s">
        <v>3847</v>
      </c>
      <c r="I229" s="310" t="s">
        <v>3810</v>
      </c>
      <c r="J229" s="385" t="s">
        <v>3848</v>
      </c>
    </row>
    <row r="230" spans="1:10" ht="26.4" x14ac:dyDescent="0.25">
      <c r="A230" s="384" t="s">
        <v>1145</v>
      </c>
      <c r="B230" s="311" t="s">
        <v>36</v>
      </c>
      <c r="C230" s="311" t="s">
        <v>1146</v>
      </c>
      <c r="D230" s="311" t="s">
        <v>1381</v>
      </c>
      <c r="E230" s="312" t="s">
        <v>38</v>
      </c>
      <c r="F230" s="310" t="s">
        <v>3849</v>
      </c>
      <c r="G230" s="310" t="s">
        <v>3850</v>
      </c>
      <c r="H230" s="310" t="s">
        <v>3851</v>
      </c>
      <c r="I230" s="310" t="s">
        <v>3810</v>
      </c>
      <c r="J230" s="385" t="s">
        <v>3852</v>
      </c>
    </row>
    <row r="231" spans="1:10" x14ac:dyDescent="0.25">
      <c r="A231" s="384" t="s">
        <v>1088</v>
      </c>
      <c r="B231" s="311" t="s">
        <v>20</v>
      </c>
      <c r="C231" s="311" t="s">
        <v>1089</v>
      </c>
      <c r="D231" s="311" t="s">
        <v>1293</v>
      </c>
      <c r="E231" s="312" t="s">
        <v>38</v>
      </c>
      <c r="F231" s="310" t="s">
        <v>3105</v>
      </c>
      <c r="G231" s="310" t="s">
        <v>3853</v>
      </c>
      <c r="H231" s="310" t="s">
        <v>3853</v>
      </c>
      <c r="I231" s="310" t="s">
        <v>3810</v>
      </c>
      <c r="J231" s="385" t="s">
        <v>3854</v>
      </c>
    </row>
    <row r="232" spans="1:10" ht="26.4" x14ac:dyDescent="0.25">
      <c r="A232" s="384" t="s">
        <v>1103</v>
      </c>
      <c r="B232" s="311" t="s">
        <v>20</v>
      </c>
      <c r="C232" s="311" t="s">
        <v>1104</v>
      </c>
      <c r="D232" s="311" t="s">
        <v>1293</v>
      </c>
      <c r="E232" s="312" t="s">
        <v>38</v>
      </c>
      <c r="F232" s="310" t="s">
        <v>3105</v>
      </c>
      <c r="G232" s="310" t="s">
        <v>3855</v>
      </c>
      <c r="H232" s="310" t="s">
        <v>3855</v>
      </c>
      <c r="I232" s="310" t="s">
        <v>3810</v>
      </c>
      <c r="J232" s="385" t="s">
        <v>3856</v>
      </c>
    </row>
    <row r="233" spans="1:10" ht="39.6" x14ac:dyDescent="0.25">
      <c r="A233" s="384" t="s">
        <v>899</v>
      </c>
      <c r="B233" s="311" t="s">
        <v>36</v>
      </c>
      <c r="C233" s="311" t="s">
        <v>900</v>
      </c>
      <c r="D233" s="311" t="s">
        <v>1387</v>
      </c>
      <c r="E233" s="312" t="s">
        <v>77</v>
      </c>
      <c r="F233" s="310" t="s">
        <v>3857</v>
      </c>
      <c r="G233" s="310" t="s">
        <v>3858</v>
      </c>
      <c r="H233" s="310" t="s">
        <v>3859</v>
      </c>
      <c r="I233" s="310" t="s">
        <v>3810</v>
      </c>
      <c r="J233" s="385" t="s">
        <v>3860</v>
      </c>
    </row>
    <row r="234" spans="1:10" ht="26.4" x14ac:dyDescent="0.25">
      <c r="A234" s="384" t="s">
        <v>1122</v>
      </c>
      <c r="B234" s="311" t="s">
        <v>20</v>
      </c>
      <c r="C234" s="311" t="s">
        <v>1123</v>
      </c>
      <c r="D234" s="311" t="s">
        <v>1293</v>
      </c>
      <c r="E234" s="312" t="s">
        <v>38</v>
      </c>
      <c r="F234" s="310" t="s">
        <v>3526</v>
      </c>
      <c r="G234" s="310" t="s">
        <v>3861</v>
      </c>
      <c r="H234" s="310" t="s">
        <v>3862</v>
      </c>
      <c r="I234" s="310" t="s">
        <v>3810</v>
      </c>
      <c r="J234" s="385" t="s">
        <v>3863</v>
      </c>
    </row>
    <row r="235" spans="1:10" ht="66" x14ac:dyDescent="0.25">
      <c r="A235" s="384" t="s">
        <v>1248</v>
      </c>
      <c r="B235" s="311" t="s">
        <v>36</v>
      </c>
      <c r="C235" s="311" t="s">
        <v>1249</v>
      </c>
      <c r="D235" s="311" t="s">
        <v>2600</v>
      </c>
      <c r="E235" s="312" t="s">
        <v>77</v>
      </c>
      <c r="F235" s="310" t="s">
        <v>3864</v>
      </c>
      <c r="G235" s="310" t="s">
        <v>3865</v>
      </c>
      <c r="H235" s="310" t="s">
        <v>3866</v>
      </c>
      <c r="I235" s="310" t="s">
        <v>3810</v>
      </c>
      <c r="J235" s="385" t="s">
        <v>3867</v>
      </c>
    </row>
    <row r="236" spans="1:10" x14ac:dyDescent="0.25">
      <c r="A236" s="384" t="s">
        <v>872</v>
      </c>
      <c r="B236" s="311" t="s">
        <v>20</v>
      </c>
      <c r="C236" s="311" t="s">
        <v>873</v>
      </c>
      <c r="D236" s="311" t="s">
        <v>1293</v>
      </c>
      <c r="E236" s="312" t="s">
        <v>38</v>
      </c>
      <c r="F236" s="310" t="s">
        <v>3750</v>
      </c>
      <c r="G236" s="310" t="s">
        <v>3410</v>
      </c>
      <c r="H236" s="310" t="s">
        <v>3868</v>
      </c>
      <c r="I236" s="310" t="s">
        <v>3810</v>
      </c>
      <c r="J236" s="385" t="s">
        <v>3869</v>
      </c>
    </row>
    <row r="237" spans="1:10" ht="39.6" x14ac:dyDescent="0.25">
      <c r="A237" s="384" t="s">
        <v>623</v>
      </c>
      <c r="B237" s="311" t="s">
        <v>36</v>
      </c>
      <c r="C237" s="311" t="s">
        <v>624</v>
      </c>
      <c r="D237" s="311" t="s">
        <v>2109</v>
      </c>
      <c r="E237" s="312" t="s">
        <v>38</v>
      </c>
      <c r="F237" s="310" t="s">
        <v>3870</v>
      </c>
      <c r="G237" s="310" t="s">
        <v>3871</v>
      </c>
      <c r="H237" s="310" t="s">
        <v>3872</v>
      </c>
      <c r="I237" s="310" t="s">
        <v>3873</v>
      </c>
      <c r="J237" s="385" t="s">
        <v>3874</v>
      </c>
    </row>
    <row r="238" spans="1:10" ht="39.6" x14ac:dyDescent="0.25">
      <c r="A238" s="384" t="s">
        <v>695</v>
      </c>
      <c r="B238" s="311" t="s">
        <v>36</v>
      </c>
      <c r="C238" s="311" t="s">
        <v>696</v>
      </c>
      <c r="D238" s="311" t="s">
        <v>2254</v>
      </c>
      <c r="E238" s="312" t="s">
        <v>38</v>
      </c>
      <c r="F238" s="310" t="s">
        <v>3875</v>
      </c>
      <c r="G238" s="310" t="s">
        <v>3876</v>
      </c>
      <c r="H238" s="310" t="s">
        <v>3877</v>
      </c>
      <c r="I238" s="310" t="s">
        <v>3873</v>
      </c>
      <c r="J238" s="385" t="s">
        <v>3878</v>
      </c>
    </row>
    <row r="239" spans="1:10" ht="26.4" x14ac:dyDescent="0.25">
      <c r="A239" s="384" t="s">
        <v>1027</v>
      </c>
      <c r="B239" s="311" t="s">
        <v>20</v>
      </c>
      <c r="C239" s="311" t="s">
        <v>1028</v>
      </c>
      <c r="D239" s="311" t="s">
        <v>1293</v>
      </c>
      <c r="E239" s="312" t="s">
        <v>38</v>
      </c>
      <c r="F239" s="310" t="s">
        <v>3379</v>
      </c>
      <c r="G239" s="310" t="s">
        <v>3879</v>
      </c>
      <c r="H239" s="310" t="s">
        <v>3880</v>
      </c>
      <c r="I239" s="310" t="s">
        <v>3873</v>
      </c>
      <c r="J239" s="385" t="s">
        <v>3881</v>
      </c>
    </row>
    <row r="240" spans="1:10" x14ac:dyDescent="0.25">
      <c r="A240" s="384" t="s">
        <v>507</v>
      </c>
      <c r="B240" s="311" t="s">
        <v>20</v>
      </c>
      <c r="C240" s="311" t="s">
        <v>508</v>
      </c>
      <c r="D240" s="311" t="s">
        <v>1293</v>
      </c>
      <c r="E240" s="312" t="s">
        <v>38</v>
      </c>
      <c r="F240" s="310" t="s">
        <v>3622</v>
      </c>
      <c r="G240" s="310" t="s">
        <v>3882</v>
      </c>
      <c r="H240" s="310" t="s">
        <v>3883</v>
      </c>
      <c r="I240" s="310" t="s">
        <v>3873</v>
      </c>
      <c r="J240" s="385" t="s">
        <v>3884</v>
      </c>
    </row>
    <row r="241" spans="1:10" ht="26.4" x14ac:dyDescent="0.25">
      <c r="A241" s="384" t="s">
        <v>95</v>
      </c>
      <c r="B241" s="311" t="s">
        <v>36</v>
      </c>
      <c r="C241" s="311" t="s">
        <v>96</v>
      </c>
      <c r="D241" s="311" t="s">
        <v>1517</v>
      </c>
      <c r="E241" s="312" t="s">
        <v>93</v>
      </c>
      <c r="F241" s="310" t="s">
        <v>3885</v>
      </c>
      <c r="G241" s="310" t="s">
        <v>3886</v>
      </c>
      <c r="H241" s="310" t="s">
        <v>3887</v>
      </c>
      <c r="I241" s="310" t="s">
        <v>3873</v>
      </c>
      <c r="J241" s="385" t="s">
        <v>3888</v>
      </c>
    </row>
    <row r="242" spans="1:10" ht="39.6" x14ac:dyDescent="0.25">
      <c r="A242" s="384" t="s">
        <v>978</v>
      </c>
      <c r="B242" s="311" t="s">
        <v>20</v>
      </c>
      <c r="C242" s="311" t="s">
        <v>979</v>
      </c>
      <c r="D242" s="311" t="s">
        <v>1293</v>
      </c>
      <c r="E242" s="312" t="s">
        <v>38</v>
      </c>
      <c r="F242" s="310" t="s">
        <v>3622</v>
      </c>
      <c r="G242" s="310" t="s">
        <v>3889</v>
      </c>
      <c r="H242" s="310" t="s">
        <v>3890</v>
      </c>
      <c r="I242" s="310" t="s">
        <v>3873</v>
      </c>
      <c r="J242" s="385" t="s">
        <v>3891</v>
      </c>
    </row>
    <row r="243" spans="1:10" ht="39.6" x14ac:dyDescent="0.25">
      <c r="A243" s="384" t="s">
        <v>890</v>
      </c>
      <c r="B243" s="311" t="s">
        <v>36</v>
      </c>
      <c r="C243" s="311" t="s">
        <v>891</v>
      </c>
      <c r="D243" s="311" t="s">
        <v>1387</v>
      </c>
      <c r="E243" s="312" t="s">
        <v>77</v>
      </c>
      <c r="F243" s="310" t="s">
        <v>3892</v>
      </c>
      <c r="G243" s="310" t="s">
        <v>3893</v>
      </c>
      <c r="H243" s="310" t="s">
        <v>3894</v>
      </c>
      <c r="I243" s="310" t="s">
        <v>3873</v>
      </c>
      <c r="J243" s="385" t="s">
        <v>3895</v>
      </c>
    </row>
    <row r="244" spans="1:10" ht="39.6" x14ac:dyDescent="0.25">
      <c r="A244" s="384" t="s">
        <v>35</v>
      </c>
      <c r="B244" s="311" t="s">
        <v>36</v>
      </c>
      <c r="C244" s="311" t="s">
        <v>37</v>
      </c>
      <c r="D244" s="311" t="s">
        <v>1352</v>
      </c>
      <c r="E244" s="312" t="s">
        <v>38</v>
      </c>
      <c r="F244" s="310" t="s">
        <v>3105</v>
      </c>
      <c r="G244" s="310" t="s">
        <v>3896</v>
      </c>
      <c r="H244" s="310" t="s">
        <v>3896</v>
      </c>
      <c r="I244" s="310" t="s">
        <v>3873</v>
      </c>
      <c r="J244" s="385" t="s">
        <v>3897</v>
      </c>
    </row>
    <row r="245" spans="1:10" ht="26.4" x14ac:dyDescent="0.25">
      <c r="A245" s="384" t="s">
        <v>599</v>
      </c>
      <c r="B245" s="311" t="s">
        <v>36</v>
      </c>
      <c r="C245" s="311" t="s">
        <v>600</v>
      </c>
      <c r="D245" s="311" t="s">
        <v>2109</v>
      </c>
      <c r="E245" s="312" t="s">
        <v>38</v>
      </c>
      <c r="F245" s="310" t="s">
        <v>3898</v>
      </c>
      <c r="G245" s="310" t="s">
        <v>3899</v>
      </c>
      <c r="H245" s="310" t="s">
        <v>3900</v>
      </c>
      <c r="I245" s="310" t="s">
        <v>3873</v>
      </c>
      <c r="J245" s="385" t="s">
        <v>3901</v>
      </c>
    </row>
    <row r="246" spans="1:10" ht="39.6" x14ac:dyDescent="0.25">
      <c r="A246" s="384" t="s">
        <v>917</v>
      </c>
      <c r="B246" s="311" t="s">
        <v>36</v>
      </c>
      <c r="C246" s="311" t="s">
        <v>918</v>
      </c>
      <c r="D246" s="311" t="s">
        <v>2218</v>
      </c>
      <c r="E246" s="312" t="s">
        <v>38</v>
      </c>
      <c r="F246" s="310" t="s">
        <v>3379</v>
      </c>
      <c r="G246" s="310" t="s">
        <v>3902</v>
      </c>
      <c r="H246" s="310" t="s">
        <v>3903</v>
      </c>
      <c r="I246" s="310" t="s">
        <v>3873</v>
      </c>
      <c r="J246" s="385" t="s">
        <v>3904</v>
      </c>
    </row>
    <row r="247" spans="1:10" ht="26.4" x14ac:dyDescent="0.25">
      <c r="A247" s="384" t="s">
        <v>484</v>
      </c>
      <c r="B247" s="311" t="s">
        <v>20</v>
      </c>
      <c r="C247" s="311" t="s">
        <v>485</v>
      </c>
      <c r="D247" s="311" t="s">
        <v>1293</v>
      </c>
      <c r="E247" s="312" t="s">
        <v>38</v>
      </c>
      <c r="F247" s="310" t="s">
        <v>3105</v>
      </c>
      <c r="G247" s="310" t="s">
        <v>3905</v>
      </c>
      <c r="H247" s="310" t="s">
        <v>3905</v>
      </c>
      <c r="I247" s="310" t="s">
        <v>3873</v>
      </c>
      <c r="J247" s="385" t="s">
        <v>3906</v>
      </c>
    </row>
    <row r="248" spans="1:10" x14ac:dyDescent="0.25">
      <c r="A248" s="384" t="s">
        <v>1184</v>
      </c>
      <c r="B248" s="311" t="s">
        <v>20</v>
      </c>
      <c r="C248" s="311" t="s">
        <v>1185</v>
      </c>
      <c r="D248" s="311" t="s">
        <v>1293</v>
      </c>
      <c r="E248" s="312" t="s">
        <v>77</v>
      </c>
      <c r="F248" s="310" t="s">
        <v>3210</v>
      </c>
      <c r="G248" s="310" t="s">
        <v>3907</v>
      </c>
      <c r="H248" s="310" t="s">
        <v>3908</v>
      </c>
      <c r="I248" s="310" t="s">
        <v>3873</v>
      </c>
      <c r="J248" s="385" t="s">
        <v>3909</v>
      </c>
    </row>
    <row r="249" spans="1:10" ht="26.4" x14ac:dyDescent="0.25">
      <c r="A249" s="384" t="s">
        <v>1091</v>
      </c>
      <c r="B249" s="311" t="s">
        <v>20</v>
      </c>
      <c r="C249" s="311" t="s">
        <v>1092</v>
      </c>
      <c r="D249" s="311" t="s">
        <v>1293</v>
      </c>
      <c r="E249" s="312" t="s">
        <v>38</v>
      </c>
      <c r="F249" s="310" t="s">
        <v>3105</v>
      </c>
      <c r="G249" s="310" t="s">
        <v>3910</v>
      </c>
      <c r="H249" s="310" t="s">
        <v>3910</v>
      </c>
      <c r="I249" s="310" t="s">
        <v>3873</v>
      </c>
      <c r="J249" s="385" t="s">
        <v>3911</v>
      </c>
    </row>
    <row r="250" spans="1:10" ht="39.6" x14ac:dyDescent="0.25">
      <c r="A250" s="384" t="s">
        <v>938</v>
      </c>
      <c r="B250" s="311" t="s">
        <v>36</v>
      </c>
      <c r="C250" s="311" t="s">
        <v>939</v>
      </c>
      <c r="D250" s="311" t="s">
        <v>1387</v>
      </c>
      <c r="E250" s="312" t="s">
        <v>38</v>
      </c>
      <c r="F250" s="310" t="s">
        <v>3641</v>
      </c>
      <c r="G250" s="310" t="s">
        <v>3912</v>
      </c>
      <c r="H250" s="310" t="s">
        <v>3913</v>
      </c>
      <c r="I250" s="310" t="s">
        <v>3873</v>
      </c>
      <c r="J250" s="385" t="s">
        <v>3914</v>
      </c>
    </row>
    <row r="251" spans="1:10" ht="39.6" x14ac:dyDescent="0.25">
      <c r="A251" s="384" t="s">
        <v>205</v>
      </c>
      <c r="B251" s="311" t="s">
        <v>36</v>
      </c>
      <c r="C251" s="311" t="s">
        <v>206</v>
      </c>
      <c r="D251" s="311" t="s">
        <v>1648</v>
      </c>
      <c r="E251" s="312" t="s">
        <v>26</v>
      </c>
      <c r="F251" s="310" t="s">
        <v>1658</v>
      </c>
      <c r="G251" s="310" t="s">
        <v>3915</v>
      </c>
      <c r="H251" s="310" t="s">
        <v>3916</v>
      </c>
      <c r="I251" s="310" t="s">
        <v>3873</v>
      </c>
      <c r="J251" s="385" t="s">
        <v>3917</v>
      </c>
    </row>
    <row r="252" spans="1:10" ht="26.4" x14ac:dyDescent="0.25">
      <c r="A252" s="384" t="s">
        <v>1133</v>
      </c>
      <c r="B252" s="311" t="s">
        <v>36</v>
      </c>
      <c r="C252" s="311" t="s">
        <v>1134</v>
      </c>
      <c r="D252" s="311" t="s">
        <v>2218</v>
      </c>
      <c r="E252" s="312" t="s">
        <v>38</v>
      </c>
      <c r="F252" s="310" t="s">
        <v>3210</v>
      </c>
      <c r="G252" s="310" t="s">
        <v>3918</v>
      </c>
      <c r="H252" s="310" t="s">
        <v>3919</v>
      </c>
      <c r="I252" s="310" t="s">
        <v>3873</v>
      </c>
      <c r="J252" s="385" t="s">
        <v>3920</v>
      </c>
    </row>
    <row r="253" spans="1:10" x14ac:dyDescent="0.25">
      <c r="A253" s="384" t="s">
        <v>941</v>
      </c>
      <c r="B253" s="311" t="s">
        <v>20</v>
      </c>
      <c r="C253" s="311" t="s">
        <v>942</v>
      </c>
      <c r="D253" s="311" t="s">
        <v>1293</v>
      </c>
      <c r="E253" s="312" t="s">
        <v>38</v>
      </c>
      <c r="F253" s="310" t="s">
        <v>3921</v>
      </c>
      <c r="G253" s="310" t="s">
        <v>3922</v>
      </c>
      <c r="H253" s="310" t="s">
        <v>3923</v>
      </c>
      <c r="I253" s="310" t="s">
        <v>3873</v>
      </c>
      <c r="J253" s="385" t="s">
        <v>3924</v>
      </c>
    </row>
    <row r="254" spans="1:10" ht="39.6" x14ac:dyDescent="0.25">
      <c r="A254" s="384" t="s">
        <v>954</v>
      </c>
      <c r="B254" s="311" t="s">
        <v>36</v>
      </c>
      <c r="C254" s="311" t="s">
        <v>955</v>
      </c>
      <c r="D254" s="311" t="s">
        <v>1387</v>
      </c>
      <c r="E254" s="312" t="s">
        <v>38</v>
      </c>
      <c r="F254" s="310" t="s">
        <v>3385</v>
      </c>
      <c r="G254" s="310" t="s">
        <v>3925</v>
      </c>
      <c r="H254" s="310" t="s">
        <v>3926</v>
      </c>
      <c r="I254" s="310" t="s">
        <v>3873</v>
      </c>
      <c r="J254" s="385" t="s">
        <v>3927</v>
      </c>
    </row>
    <row r="255" spans="1:10" x14ac:dyDescent="0.25">
      <c r="A255" s="384" t="s">
        <v>1054</v>
      </c>
      <c r="B255" s="311" t="s">
        <v>20</v>
      </c>
      <c r="C255" s="311" t="s">
        <v>1055</v>
      </c>
      <c r="D255" s="311" t="s">
        <v>1293</v>
      </c>
      <c r="E255" s="312" t="s">
        <v>38</v>
      </c>
      <c r="F255" s="310" t="s">
        <v>3928</v>
      </c>
      <c r="G255" s="310" t="s">
        <v>3929</v>
      </c>
      <c r="H255" s="310" t="s">
        <v>3930</v>
      </c>
      <c r="I255" s="310" t="s">
        <v>3873</v>
      </c>
      <c r="J255" s="385" t="s">
        <v>3931</v>
      </c>
    </row>
    <row r="256" spans="1:10" x14ac:dyDescent="0.25">
      <c r="A256" s="384" t="s">
        <v>776</v>
      </c>
      <c r="B256" s="311" t="s">
        <v>20</v>
      </c>
      <c r="C256" s="311" t="s">
        <v>777</v>
      </c>
      <c r="D256" s="311" t="s">
        <v>1293</v>
      </c>
      <c r="E256" s="312" t="s">
        <v>38</v>
      </c>
      <c r="F256" s="310" t="s">
        <v>3526</v>
      </c>
      <c r="G256" s="310" t="s">
        <v>3932</v>
      </c>
      <c r="H256" s="310" t="s">
        <v>3933</v>
      </c>
      <c r="I256" s="310" t="s">
        <v>3873</v>
      </c>
      <c r="J256" s="385" t="s">
        <v>3934</v>
      </c>
    </row>
    <row r="257" spans="1:10" ht="39.6" x14ac:dyDescent="0.25">
      <c r="A257" s="384" t="s">
        <v>1015</v>
      </c>
      <c r="B257" s="311" t="s">
        <v>20</v>
      </c>
      <c r="C257" s="311" t="s">
        <v>1016</v>
      </c>
      <c r="D257" s="311" t="s">
        <v>1293</v>
      </c>
      <c r="E257" s="312" t="s">
        <v>38</v>
      </c>
      <c r="F257" s="310" t="s">
        <v>3105</v>
      </c>
      <c r="G257" s="310" t="s">
        <v>3935</v>
      </c>
      <c r="H257" s="310" t="s">
        <v>3935</v>
      </c>
      <c r="I257" s="310" t="s">
        <v>3936</v>
      </c>
      <c r="J257" s="385" t="s">
        <v>3937</v>
      </c>
    </row>
    <row r="258" spans="1:10" ht="26.4" x14ac:dyDescent="0.25">
      <c r="A258" s="384" t="s">
        <v>614</v>
      </c>
      <c r="B258" s="311" t="s">
        <v>36</v>
      </c>
      <c r="C258" s="311" t="s">
        <v>615</v>
      </c>
      <c r="D258" s="311" t="s">
        <v>2158</v>
      </c>
      <c r="E258" s="312" t="s">
        <v>38</v>
      </c>
      <c r="F258" s="310" t="s">
        <v>3819</v>
      </c>
      <c r="G258" s="310" t="s">
        <v>3938</v>
      </c>
      <c r="H258" s="310" t="s">
        <v>3939</v>
      </c>
      <c r="I258" s="310" t="s">
        <v>3936</v>
      </c>
      <c r="J258" s="385" t="s">
        <v>3940</v>
      </c>
    </row>
    <row r="259" spans="1:10" ht="39.6" x14ac:dyDescent="0.25">
      <c r="A259" s="384" t="s">
        <v>554</v>
      </c>
      <c r="B259" s="311" t="s">
        <v>36</v>
      </c>
      <c r="C259" s="311" t="s">
        <v>555</v>
      </c>
      <c r="D259" s="311" t="s">
        <v>2109</v>
      </c>
      <c r="E259" s="312" t="s">
        <v>38</v>
      </c>
      <c r="F259" s="310" t="s">
        <v>3743</v>
      </c>
      <c r="G259" s="310" t="s">
        <v>3941</v>
      </c>
      <c r="H259" s="310" t="s">
        <v>3942</v>
      </c>
      <c r="I259" s="310" t="s">
        <v>3936</v>
      </c>
      <c r="J259" s="385" t="s">
        <v>3943</v>
      </c>
    </row>
    <row r="260" spans="1:10" ht="39.6" x14ac:dyDescent="0.25">
      <c r="A260" s="384" t="s">
        <v>1075</v>
      </c>
      <c r="B260" s="311" t="s">
        <v>36</v>
      </c>
      <c r="C260" s="311" t="s">
        <v>1076</v>
      </c>
      <c r="D260" s="311" t="s">
        <v>2446</v>
      </c>
      <c r="E260" s="312" t="s">
        <v>77</v>
      </c>
      <c r="F260" s="310" t="s">
        <v>3944</v>
      </c>
      <c r="G260" s="310" t="s">
        <v>3945</v>
      </c>
      <c r="H260" s="310" t="s">
        <v>3946</v>
      </c>
      <c r="I260" s="310" t="s">
        <v>3936</v>
      </c>
      <c r="J260" s="385" t="s">
        <v>3947</v>
      </c>
    </row>
    <row r="261" spans="1:10" ht="39.6" x14ac:dyDescent="0.25">
      <c r="A261" s="384" t="s">
        <v>1196</v>
      </c>
      <c r="B261" s="311" t="s">
        <v>36</v>
      </c>
      <c r="C261" s="311" t="s">
        <v>1197</v>
      </c>
      <c r="D261" s="311" t="s">
        <v>2600</v>
      </c>
      <c r="E261" s="312" t="s">
        <v>77</v>
      </c>
      <c r="F261" s="310" t="s">
        <v>3743</v>
      </c>
      <c r="G261" s="310" t="s">
        <v>3948</v>
      </c>
      <c r="H261" s="310" t="s">
        <v>3949</v>
      </c>
      <c r="I261" s="310" t="s">
        <v>3936</v>
      </c>
      <c r="J261" s="385" t="s">
        <v>3950</v>
      </c>
    </row>
    <row r="262" spans="1:10" ht="39.6" x14ac:dyDescent="0.25">
      <c r="A262" s="384" t="s">
        <v>854</v>
      </c>
      <c r="B262" s="311" t="s">
        <v>36</v>
      </c>
      <c r="C262" s="311" t="s">
        <v>855</v>
      </c>
      <c r="D262" s="311" t="s">
        <v>1387</v>
      </c>
      <c r="E262" s="312" t="s">
        <v>38</v>
      </c>
      <c r="F262" s="310" t="s">
        <v>3641</v>
      </c>
      <c r="G262" s="310" t="s">
        <v>3951</v>
      </c>
      <c r="H262" s="310" t="s">
        <v>3952</v>
      </c>
      <c r="I262" s="310" t="s">
        <v>3936</v>
      </c>
      <c r="J262" s="385" t="s">
        <v>3953</v>
      </c>
    </row>
    <row r="263" spans="1:10" ht="26.4" x14ac:dyDescent="0.25">
      <c r="A263" s="384" t="s">
        <v>605</v>
      </c>
      <c r="B263" s="311" t="s">
        <v>36</v>
      </c>
      <c r="C263" s="311" t="s">
        <v>606</v>
      </c>
      <c r="D263" s="311" t="s">
        <v>2109</v>
      </c>
      <c r="E263" s="312" t="s">
        <v>38</v>
      </c>
      <c r="F263" s="310" t="s">
        <v>3954</v>
      </c>
      <c r="G263" s="310" t="s">
        <v>3955</v>
      </c>
      <c r="H263" s="310" t="s">
        <v>3956</v>
      </c>
      <c r="I263" s="310" t="s">
        <v>3936</v>
      </c>
      <c r="J263" s="385" t="s">
        <v>3957</v>
      </c>
    </row>
    <row r="264" spans="1:10" x14ac:dyDescent="0.25">
      <c r="A264" s="384" t="s">
        <v>764</v>
      </c>
      <c r="B264" s="311" t="s">
        <v>20</v>
      </c>
      <c r="C264" s="311" t="s">
        <v>765</v>
      </c>
      <c r="D264" s="311" t="s">
        <v>1293</v>
      </c>
      <c r="E264" s="312" t="s">
        <v>38</v>
      </c>
      <c r="F264" s="310" t="s">
        <v>3105</v>
      </c>
      <c r="G264" s="310" t="s">
        <v>3958</v>
      </c>
      <c r="H264" s="310" t="s">
        <v>3958</v>
      </c>
      <c r="I264" s="310" t="s">
        <v>3936</v>
      </c>
      <c r="J264" s="385" t="s">
        <v>3959</v>
      </c>
    </row>
    <row r="265" spans="1:10" ht="26.4" x14ac:dyDescent="0.25">
      <c r="A265" s="384" t="s">
        <v>113</v>
      </c>
      <c r="B265" s="311" t="s">
        <v>36</v>
      </c>
      <c r="C265" s="311" t="s">
        <v>114</v>
      </c>
      <c r="D265" s="311" t="s">
        <v>1563</v>
      </c>
      <c r="E265" s="312" t="s">
        <v>51</v>
      </c>
      <c r="F265" s="310" t="s">
        <v>1568</v>
      </c>
      <c r="G265" s="310" t="s">
        <v>3960</v>
      </c>
      <c r="H265" s="310" t="s">
        <v>3961</v>
      </c>
      <c r="I265" s="310" t="s">
        <v>3936</v>
      </c>
      <c r="J265" s="385" t="s">
        <v>3962</v>
      </c>
    </row>
    <row r="266" spans="1:10" ht="26.4" x14ac:dyDescent="0.25">
      <c r="A266" s="384" t="s">
        <v>467</v>
      </c>
      <c r="B266" s="311" t="s">
        <v>36</v>
      </c>
      <c r="C266" s="311" t="s">
        <v>468</v>
      </c>
      <c r="D266" s="311" t="s">
        <v>1976</v>
      </c>
      <c r="E266" s="312" t="s">
        <v>38</v>
      </c>
      <c r="F266" s="310" t="s">
        <v>3219</v>
      </c>
      <c r="G266" s="310" t="s">
        <v>3963</v>
      </c>
      <c r="H266" s="310" t="s">
        <v>3964</v>
      </c>
      <c r="I266" s="310" t="s">
        <v>3936</v>
      </c>
      <c r="J266" s="385" t="s">
        <v>3965</v>
      </c>
    </row>
    <row r="267" spans="1:10" ht="39.6" x14ac:dyDescent="0.25">
      <c r="A267" s="384" t="s">
        <v>701</v>
      </c>
      <c r="B267" s="311" t="s">
        <v>36</v>
      </c>
      <c r="C267" s="311" t="s">
        <v>702</v>
      </c>
      <c r="D267" s="311" t="s">
        <v>2254</v>
      </c>
      <c r="E267" s="312" t="s">
        <v>38</v>
      </c>
      <c r="F267" s="310" t="s">
        <v>3954</v>
      </c>
      <c r="G267" s="310" t="s">
        <v>3922</v>
      </c>
      <c r="H267" s="310" t="s">
        <v>3966</v>
      </c>
      <c r="I267" s="310" t="s">
        <v>3936</v>
      </c>
      <c r="J267" s="385" t="s">
        <v>3967</v>
      </c>
    </row>
    <row r="268" spans="1:10" ht="39.6" x14ac:dyDescent="0.25">
      <c r="A268" s="384" t="s">
        <v>987</v>
      </c>
      <c r="B268" s="311" t="s">
        <v>36</v>
      </c>
      <c r="C268" s="311" t="s">
        <v>988</v>
      </c>
      <c r="D268" s="311" t="s">
        <v>1399</v>
      </c>
      <c r="E268" s="312" t="s">
        <v>38</v>
      </c>
      <c r="F268" s="310" t="s">
        <v>3364</v>
      </c>
      <c r="G268" s="310" t="s">
        <v>3968</v>
      </c>
      <c r="H268" s="310" t="s">
        <v>3969</v>
      </c>
      <c r="I268" s="310" t="s">
        <v>3936</v>
      </c>
      <c r="J268" s="385" t="s">
        <v>3970</v>
      </c>
    </row>
    <row r="269" spans="1:10" ht="26.4" x14ac:dyDescent="0.25">
      <c r="A269" s="384" t="s">
        <v>487</v>
      </c>
      <c r="B269" s="311" t="s">
        <v>36</v>
      </c>
      <c r="C269" s="311" t="s">
        <v>488</v>
      </c>
      <c r="D269" s="311" t="s">
        <v>1976</v>
      </c>
      <c r="E269" s="312" t="s">
        <v>38</v>
      </c>
      <c r="F269" s="310" t="s">
        <v>3219</v>
      </c>
      <c r="G269" s="310" t="s">
        <v>3971</v>
      </c>
      <c r="H269" s="310" t="s">
        <v>3972</v>
      </c>
      <c r="I269" s="310" t="s">
        <v>3936</v>
      </c>
      <c r="J269" s="385" t="s">
        <v>3973</v>
      </c>
    </row>
    <row r="270" spans="1:10" x14ac:dyDescent="0.25">
      <c r="A270" s="384" t="s">
        <v>869</v>
      </c>
      <c r="B270" s="311" t="s">
        <v>20</v>
      </c>
      <c r="C270" s="311" t="s">
        <v>870</v>
      </c>
      <c r="D270" s="311" t="s">
        <v>1293</v>
      </c>
      <c r="E270" s="312" t="s">
        <v>667</v>
      </c>
      <c r="F270" s="310" t="s">
        <v>3750</v>
      </c>
      <c r="G270" s="310" t="s">
        <v>3974</v>
      </c>
      <c r="H270" s="310" t="s">
        <v>3975</v>
      </c>
      <c r="I270" s="310" t="s">
        <v>3936</v>
      </c>
      <c r="J270" s="385" t="s">
        <v>3976</v>
      </c>
    </row>
    <row r="271" spans="1:10" ht="26.4" x14ac:dyDescent="0.25">
      <c r="A271" s="384" t="s">
        <v>656</v>
      </c>
      <c r="B271" s="311" t="s">
        <v>36</v>
      </c>
      <c r="C271" s="311" t="s">
        <v>657</v>
      </c>
      <c r="D271" s="311" t="s">
        <v>2109</v>
      </c>
      <c r="E271" s="312" t="s">
        <v>77</v>
      </c>
      <c r="F271" s="310" t="s">
        <v>3977</v>
      </c>
      <c r="G271" s="310" t="s">
        <v>3978</v>
      </c>
      <c r="H271" s="310" t="s">
        <v>3979</v>
      </c>
      <c r="I271" s="310" t="s">
        <v>3936</v>
      </c>
      <c r="J271" s="385" t="s">
        <v>3980</v>
      </c>
    </row>
    <row r="272" spans="1:10" ht="26.4" x14ac:dyDescent="0.25">
      <c r="A272" s="384" t="s">
        <v>617</v>
      </c>
      <c r="B272" s="311" t="s">
        <v>36</v>
      </c>
      <c r="C272" s="311" t="s">
        <v>618</v>
      </c>
      <c r="D272" s="311" t="s">
        <v>2109</v>
      </c>
      <c r="E272" s="312" t="s">
        <v>38</v>
      </c>
      <c r="F272" s="310" t="s">
        <v>3124</v>
      </c>
      <c r="G272" s="310" t="s">
        <v>3981</v>
      </c>
      <c r="H272" s="310" t="s">
        <v>3982</v>
      </c>
      <c r="I272" s="310" t="s">
        <v>3936</v>
      </c>
      <c r="J272" s="385" t="s">
        <v>3983</v>
      </c>
    </row>
    <row r="273" spans="1:10" ht="39.6" x14ac:dyDescent="0.25">
      <c r="A273" s="384" t="s">
        <v>803</v>
      </c>
      <c r="B273" s="311" t="s">
        <v>36</v>
      </c>
      <c r="C273" s="311" t="s">
        <v>804</v>
      </c>
      <c r="D273" s="311" t="s">
        <v>2254</v>
      </c>
      <c r="E273" s="312" t="s">
        <v>38</v>
      </c>
      <c r="F273" s="310" t="s">
        <v>3695</v>
      </c>
      <c r="G273" s="310" t="s">
        <v>3984</v>
      </c>
      <c r="H273" s="310" t="s">
        <v>3985</v>
      </c>
      <c r="I273" s="310" t="s">
        <v>3936</v>
      </c>
      <c r="J273" s="385" t="s">
        <v>3986</v>
      </c>
    </row>
    <row r="274" spans="1:10" ht="39.6" x14ac:dyDescent="0.25">
      <c r="A274" s="384" t="s">
        <v>760</v>
      </c>
      <c r="B274" s="311" t="s">
        <v>36</v>
      </c>
      <c r="C274" s="311" t="s">
        <v>761</v>
      </c>
      <c r="D274" s="311" t="s">
        <v>2109</v>
      </c>
      <c r="E274" s="312" t="s">
        <v>38</v>
      </c>
      <c r="F274" s="310" t="s">
        <v>3987</v>
      </c>
      <c r="G274" s="310" t="s">
        <v>3988</v>
      </c>
      <c r="H274" s="310" t="s">
        <v>3989</v>
      </c>
      <c r="I274" s="310" t="s">
        <v>3936</v>
      </c>
      <c r="J274" s="385" t="s">
        <v>3990</v>
      </c>
    </row>
    <row r="275" spans="1:10" ht="26.4" x14ac:dyDescent="0.25">
      <c r="A275" s="384" t="s">
        <v>680</v>
      </c>
      <c r="B275" s="311" t="s">
        <v>36</v>
      </c>
      <c r="C275" s="311" t="s">
        <v>681</v>
      </c>
      <c r="D275" s="311" t="s">
        <v>1976</v>
      </c>
      <c r="E275" s="312" t="s">
        <v>38</v>
      </c>
      <c r="F275" s="310" t="s">
        <v>3991</v>
      </c>
      <c r="G275" s="310" t="s">
        <v>3992</v>
      </c>
      <c r="H275" s="310" t="s">
        <v>3993</v>
      </c>
      <c r="I275" s="310" t="s">
        <v>3936</v>
      </c>
      <c r="J275" s="385" t="s">
        <v>3994</v>
      </c>
    </row>
    <row r="276" spans="1:10" ht="39.6" x14ac:dyDescent="0.25">
      <c r="A276" s="384" t="s">
        <v>929</v>
      </c>
      <c r="B276" s="311" t="s">
        <v>36</v>
      </c>
      <c r="C276" s="311" t="s">
        <v>930</v>
      </c>
      <c r="D276" s="311" t="s">
        <v>1387</v>
      </c>
      <c r="E276" s="312" t="s">
        <v>38</v>
      </c>
      <c r="F276" s="310" t="s">
        <v>3730</v>
      </c>
      <c r="G276" s="310" t="s">
        <v>3995</v>
      </c>
      <c r="H276" s="310" t="s">
        <v>3996</v>
      </c>
      <c r="I276" s="310" t="s">
        <v>3936</v>
      </c>
      <c r="J276" s="385" t="s">
        <v>3997</v>
      </c>
    </row>
    <row r="277" spans="1:10" ht="39.6" x14ac:dyDescent="0.25">
      <c r="A277" s="384" t="s">
        <v>972</v>
      </c>
      <c r="B277" s="311" t="s">
        <v>36</v>
      </c>
      <c r="C277" s="311" t="s">
        <v>973</v>
      </c>
      <c r="D277" s="311" t="s">
        <v>1387</v>
      </c>
      <c r="E277" s="312" t="s">
        <v>38</v>
      </c>
      <c r="F277" s="310" t="s">
        <v>3385</v>
      </c>
      <c r="G277" s="310" t="s">
        <v>3998</v>
      </c>
      <c r="H277" s="310" t="s">
        <v>3999</v>
      </c>
      <c r="I277" s="310" t="s">
        <v>3936</v>
      </c>
      <c r="J277" s="385" t="s">
        <v>4000</v>
      </c>
    </row>
    <row r="278" spans="1:10" ht="39.6" x14ac:dyDescent="0.25">
      <c r="A278" s="384" t="s">
        <v>710</v>
      </c>
      <c r="B278" s="311" t="s">
        <v>36</v>
      </c>
      <c r="C278" s="311" t="s">
        <v>711</v>
      </c>
      <c r="D278" s="311" t="s">
        <v>2254</v>
      </c>
      <c r="E278" s="312" t="s">
        <v>38</v>
      </c>
      <c r="F278" s="310" t="s">
        <v>3921</v>
      </c>
      <c r="G278" s="310" t="s">
        <v>4001</v>
      </c>
      <c r="H278" s="310" t="s">
        <v>4002</v>
      </c>
      <c r="I278" s="310" t="s">
        <v>3936</v>
      </c>
      <c r="J278" s="385" t="s">
        <v>4003</v>
      </c>
    </row>
    <row r="279" spans="1:10" x14ac:dyDescent="0.25">
      <c r="A279" s="384" t="s">
        <v>951</v>
      </c>
      <c r="B279" s="311" t="s">
        <v>20</v>
      </c>
      <c r="C279" s="311" t="s">
        <v>952</v>
      </c>
      <c r="D279" s="311" t="s">
        <v>1293</v>
      </c>
      <c r="E279" s="312" t="s">
        <v>38</v>
      </c>
      <c r="F279" s="310" t="s">
        <v>3641</v>
      </c>
      <c r="G279" s="310" t="s">
        <v>4004</v>
      </c>
      <c r="H279" s="310" t="s">
        <v>4005</v>
      </c>
      <c r="I279" s="310" t="s">
        <v>3936</v>
      </c>
      <c r="J279" s="385" t="s">
        <v>4006</v>
      </c>
    </row>
    <row r="280" spans="1:10" ht="26.4" x14ac:dyDescent="0.25">
      <c r="A280" s="384" t="s">
        <v>653</v>
      </c>
      <c r="B280" s="311" t="s">
        <v>20</v>
      </c>
      <c r="C280" s="311" t="s">
        <v>654</v>
      </c>
      <c r="D280" s="311" t="s">
        <v>1293</v>
      </c>
      <c r="E280" s="312" t="s">
        <v>38</v>
      </c>
      <c r="F280" s="310" t="s">
        <v>3105</v>
      </c>
      <c r="G280" s="310" t="s">
        <v>4007</v>
      </c>
      <c r="H280" s="310" t="s">
        <v>4007</v>
      </c>
      <c r="I280" s="310" t="s">
        <v>3936</v>
      </c>
      <c r="J280" s="385" t="s">
        <v>4008</v>
      </c>
    </row>
    <row r="281" spans="1:10" ht="39.6" x14ac:dyDescent="0.25">
      <c r="A281" s="384" t="s">
        <v>1127</v>
      </c>
      <c r="B281" s="311" t="s">
        <v>20</v>
      </c>
      <c r="C281" s="311" t="s">
        <v>1128</v>
      </c>
      <c r="D281" s="311" t="s">
        <v>1293</v>
      </c>
      <c r="E281" s="312" t="s">
        <v>38</v>
      </c>
      <c r="F281" s="310" t="s">
        <v>3105</v>
      </c>
      <c r="G281" s="310" t="s">
        <v>4009</v>
      </c>
      <c r="H281" s="310" t="s">
        <v>4009</v>
      </c>
      <c r="I281" s="310" t="s">
        <v>3936</v>
      </c>
      <c r="J281" s="385" t="s">
        <v>4010</v>
      </c>
    </row>
    <row r="282" spans="1:10" ht="52.8" x14ac:dyDescent="0.25">
      <c r="A282" s="384" t="s">
        <v>713</v>
      </c>
      <c r="B282" s="311" t="s">
        <v>36</v>
      </c>
      <c r="C282" s="311" t="s">
        <v>714</v>
      </c>
      <c r="D282" s="311" t="s">
        <v>2254</v>
      </c>
      <c r="E282" s="312" t="s">
        <v>38</v>
      </c>
      <c r="F282" s="310" t="s">
        <v>3454</v>
      </c>
      <c r="G282" s="310" t="s">
        <v>4011</v>
      </c>
      <c r="H282" s="310" t="s">
        <v>4012</v>
      </c>
      <c r="I282" s="310" t="s">
        <v>3936</v>
      </c>
      <c r="J282" s="385" t="s">
        <v>4013</v>
      </c>
    </row>
    <row r="283" spans="1:10" x14ac:dyDescent="0.25">
      <c r="A283" s="384" t="s">
        <v>878</v>
      </c>
      <c r="B283" s="311" t="s">
        <v>20</v>
      </c>
      <c r="C283" s="311" t="s">
        <v>879</v>
      </c>
      <c r="D283" s="311" t="s">
        <v>1293</v>
      </c>
      <c r="E283" s="312" t="s">
        <v>38</v>
      </c>
      <c r="F283" s="310" t="s">
        <v>3750</v>
      </c>
      <c r="G283" s="310" t="s">
        <v>4014</v>
      </c>
      <c r="H283" s="310" t="s">
        <v>4015</v>
      </c>
      <c r="I283" s="310" t="s">
        <v>3936</v>
      </c>
      <c r="J283" s="385" t="s">
        <v>4016</v>
      </c>
    </row>
    <row r="284" spans="1:10" ht="39.6" x14ac:dyDescent="0.25">
      <c r="A284" s="384" t="s">
        <v>981</v>
      </c>
      <c r="B284" s="311" t="s">
        <v>36</v>
      </c>
      <c r="C284" s="311" t="s">
        <v>982</v>
      </c>
      <c r="D284" s="311" t="s">
        <v>1399</v>
      </c>
      <c r="E284" s="312" t="s">
        <v>38</v>
      </c>
      <c r="F284" s="310" t="s">
        <v>3622</v>
      </c>
      <c r="G284" s="310" t="s">
        <v>4017</v>
      </c>
      <c r="H284" s="310" t="s">
        <v>4018</v>
      </c>
      <c r="I284" s="310" t="s">
        <v>3936</v>
      </c>
      <c r="J284" s="385" t="s">
        <v>4019</v>
      </c>
    </row>
    <row r="285" spans="1:10" x14ac:dyDescent="0.25">
      <c r="A285" s="384" t="s">
        <v>1239</v>
      </c>
      <c r="B285" s="311" t="s">
        <v>20</v>
      </c>
      <c r="C285" s="311" t="s">
        <v>1240</v>
      </c>
      <c r="D285" s="311" t="s">
        <v>1293</v>
      </c>
      <c r="E285" s="312" t="s">
        <v>38</v>
      </c>
      <c r="F285" s="310" t="s">
        <v>3622</v>
      </c>
      <c r="G285" s="310" t="s">
        <v>4020</v>
      </c>
      <c r="H285" s="310" t="s">
        <v>4021</v>
      </c>
      <c r="I285" s="310" t="s">
        <v>3936</v>
      </c>
      <c r="J285" s="385" t="s">
        <v>4022</v>
      </c>
    </row>
    <row r="286" spans="1:10" ht="26.4" x14ac:dyDescent="0.25">
      <c r="A286" s="384" t="s">
        <v>686</v>
      </c>
      <c r="B286" s="311" t="s">
        <v>36</v>
      </c>
      <c r="C286" s="311" t="s">
        <v>687</v>
      </c>
      <c r="D286" s="311" t="s">
        <v>1976</v>
      </c>
      <c r="E286" s="312" t="s">
        <v>38</v>
      </c>
      <c r="F286" s="310" t="s">
        <v>3759</v>
      </c>
      <c r="G286" s="310" t="s">
        <v>3173</v>
      </c>
      <c r="H286" s="310" t="s">
        <v>4023</v>
      </c>
      <c r="I286" s="310" t="s">
        <v>3936</v>
      </c>
      <c r="J286" s="385" t="s">
        <v>4024</v>
      </c>
    </row>
    <row r="287" spans="1:10" ht="39.6" x14ac:dyDescent="0.25">
      <c r="A287" s="384" t="s">
        <v>820</v>
      </c>
      <c r="B287" s="311" t="s">
        <v>20</v>
      </c>
      <c r="C287" s="311" t="s">
        <v>821</v>
      </c>
      <c r="D287" s="311" t="s">
        <v>1293</v>
      </c>
      <c r="E287" s="312" t="s">
        <v>38</v>
      </c>
      <c r="F287" s="310" t="s">
        <v>3590</v>
      </c>
      <c r="G287" s="310" t="s">
        <v>4025</v>
      </c>
      <c r="H287" s="310" t="s">
        <v>4026</v>
      </c>
      <c r="I287" s="310" t="s">
        <v>3936</v>
      </c>
      <c r="J287" s="385" t="s">
        <v>4027</v>
      </c>
    </row>
    <row r="288" spans="1:10" ht="26.4" x14ac:dyDescent="0.25">
      <c r="A288" s="384" t="s">
        <v>788</v>
      </c>
      <c r="B288" s="311" t="s">
        <v>20</v>
      </c>
      <c r="C288" s="311" t="s">
        <v>789</v>
      </c>
      <c r="D288" s="311" t="s">
        <v>1293</v>
      </c>
      <c r="E288" s="312" t="s">
        <v>38</v>
      </c>
      <c r="F288" s="310" t="s">
        <v>3105</v>
      </c>
      <c r="G288" s="310" t="s">
        <v>4028</v>
      </c>
      <c r="H288" s="310" t="s">
        <v>4028</v>
      </c>
      <c r="I288" s="310" t="s">
        <v>3936</v>
      </c>
      <c r="J288" s="385" t="s">
        <v>4029</v>
      </c>
    </row>
    <row r="289" spans="1:10" ht="26.4" x14ac:dyDescent="0.25">
      <c r="A289" s="384" t="s">
        <v>1142</v>
      </c>
      <c r="B289" s="311" t="s">
        <v>36</v>
      </c>
      <c r="C289" s="311" t="s">
        <v>1143</v>
      </c>
      <c r="D289" s="311" t="s">
        <v>1381</v>
      </c>
      <c r="E289" s="312" t="s">
        <v>38</v>
      </c>
      <c r="F289" s="310" t="s">
        <v>3622</v>
      </c>
      <c r="G289" s="310" t="s">
        <v>4030</v>
      </c>
      <c r="H289" s="310" t="s">
        <v>4031</v>
      </c>
      <c r="I289" s="310" t="s">
        <v>4032</v>
      </c>
      <c r="J289" s="385" t="s">
        <v>4033</v>
      </c>
    </row>
    <row r="290" spans="1:10" ht="39.6" x14ac:dyDescent="0.25">
      <c r="A290" s="384" t="s">
        <v>996</v>
      </c>
      <c r="B290" s="311" t="s">
        <v>36</v>
      </c>
      <c r="C290" s="311" t="s">
        <v>997</v>
      </c>
      <c r="D290" s="311" t="s">
        <v>1399</v>
      </c>
      <c r="E290" s="312" t="s">
        <v>38</v>
      </c>
      <c r="F290" s="310" t="s">
        <v>3651</v>
      </c>
      <c r="G290" s="310" t="s">
        <v>4034</v>
      </c>
      <c r="H290" s="310" t="s">
        <v>4035</v>
      </c>
      <c r="I290" s="310" t="s">
        <v>4032</v>
      </c>
      <c r="J290" s="385" t="s">
        <v>4036</v>
      </c>
    </row>
    <row r="291" spans="1:10" ht="26.4" x14ac:dyDescent="0.25">
      <c r="A291" s="384" t="s">
        <v>504</v>
      </c>
      <c r="B291" s="311" t="s">
        <v>36</v>
      </c>
      <c r="C291" s="311" t="s">
        <v>505</v>
      </c>
      <c r="D291" s="311" t="s">
        <v>1976</v>
      </c>
      <c r="E291" s="312" t="s">
        <v>38</v>
      </c>
      <c r="F291" s="310" t="s">
        <v>3651</v>
      </c>
      <c r="G291" s="310" t="s">
        <v>4037</v>
      </c>
      <c r="H291" s="310" t="s">
        <v>4038</v>
      </c>
      <c r="I291" s="310" t="s">
        <v>4032</v>
      </c>
      <c r="J291" s="385" t="s">
        <v>4039</v>
      </c>
    </row>
    <row r="292" spans="1:10" ht="39.6" x14ac:dyDescent="0.25">
      <c r="A292" s="384" t="s">
        <v>575</v>
      </c>
      <c r="B292" s="311" t="s">
        <v>36</v>
      </c>
      <c r="C292" s="311" t="s">
        <v>576</v>
      </c>
      <c r="D292" s="311" t="s">
        <v>2095</v>
      </c>
      <c r="E292" s="312" t="s">
        <v>38</v>
      </c>
      <c r="F292" s="310" t="s">
        <v>3219</v>
      </c>
      <c r="G292" s="310" t="s">
        <v>4040</v>
      </c>
      <c r="H292" s="310" t="s">
        <v>4041</v>
      </c>
      <c r="I292" s="310" t="s">
        <v>4032</v>
      </c>
      <c r="J292" s="385" t="s">
        <v>4042</v>
      </c>
    </row>
    <row r="293" spans="1:10" ht="39.6" x14ac:dyDescent="0.25">
      <c r="A293" s="384" t="s">
        <v>698</v>
      </c>
      <c r="B293" s="311" t="s">
        <v>36</v>
      </c>
      <c r="C293" s="311" t="s">
        <v>699</v>
      </c>
      <c r="D293" s="311" t="s">
        <v>2254</v>
      </c>
      <c r="E293" s="312" t="s">
        <v>38</v>
      </c>
      <c r="F293" s="310" t="s">
        <v>3954</v>
      </c>
      <c r="G293" s="310" t="s">
        <v>4043</v>
      </c>
      <c r="H293" s="310" t="s">
        <v>4044</v>
      </c>
      <c r="I293" s="310" t="s">
        <v>4032</v>
      </c>
      <c r="J293" s="385" t="s">
        <v>4045</v>
      </c>
    </row>
    <row r="294" spans="1:10" ht="39.6" x14ac:dyDescent="0.25">
      <c r="A294" s="384" t="s">
        <v>966</v>
      </c>
      <c r="B294" s="311" t="s">
        <v>36</v>
      </c>
      <c r="C294" s="311" t="s">
        <v>967</v>
      </c>
      <c r="D294" s="311" t="s">
        <v>1387</v>
      </c>
      <c r="E294" s="312" t="s">
        <v>38</v>
      </c>
      <c r="F294" s="310" t="s">
        <v>3590</v>
      </c>
      <c r="G294" s="310" t="s">
        <v>4046</v>
      </c>
      <c r="H294" s="310" t="s">
        <v>4047</v>
      </c>
      <c r="I294" s="310" t="s">
        <v>4032</v>
      </c>
      <c r="J294" s="385" t="s">
        <v>4048</v>
      </c>
    </row>
    <row r="295" spans="1:10" ht="26.4" x14ac:dyDescent="0.25">
      <c r="A295" s="384" t="s">
        <v>1009</v>
      </c>
      <c r="B295" s="311" t="s">
        <v>20</v>
      </c>
      <c r="C295" s="311" t="s">
        <v>1010</v>
      </c>
      <c r="D295" s="311" t="s">
        <v>1293</v>
      </c>
      <c r="E295" s="312" t="s">
        <v>38</v>
      </c>
      <c r="F295" s="310" t="s">
        <v>3622</v>
      </c>
      <c r="G295" s="310" t="s">
        <v>4049</v>
      </c>
      <c r="H295" s="310" t="s">
        <v>4050</v>
      </c>
      <c r="I295" s="310" t="s">
        <v>4032</v>
      </c>
      <c r="J295" s="385" t="s">
        <v>4051</v>
      </c>
    </row>
    <row r="296" spans="1:10" x14ac:dyDescent="0.25">
      <c r="A296" s="384" t="s">
        <v>817</v>
      </c>
      <c r="B296" s="311" t="s">
        <v>20</v>
      </c>
      <c r="C296" s="311" t="s">
        <v>818</v>
      </c>
      <c r="D296" s="311" t="s">
        <v>1293</v>
      </c>
      <c r="E296" s="312" t="s">
        <v>38</v>
      </c>
      <c r="F296" s="310" t="s">
        <v>3105</v>
      </c>
      <c r="G296" s="310" t="s">
        <v>4052</v>
      </c>
      <c r="H296" s="310" t="s">
        <v>4052</v>
      </c>
      <c r="I296" s="310" t="s">
        <v>4032</v>
      </c>
      <c r="J296" s="385" t="s">
        <v>4053</v>
      </c>
    </row>
    <row r="297" spans="1:10" x14ac:dyDescent="0.25">
      <c r="A297" s="384" t="s">
        <v>368</v>
      </c>
      <c r="B297" s="311" t="s">
        <v>20</v>
      </c>
      <c r="C297" s="311" t="s">
        <v>369</v>
      </c>
      <c r="D297" s="311" t="s">
        <v>1293</v>
      </c>
      <c r="E297" s="312" t="s">
        <v>26</v>
      </c>
      <c r="F297" s="310" t="s">
        <v>1899</v>
      </c>
      <c r="G297" s="310" t="s">
        <v>4054</v>
      </c>
      <c r="H297" s="310" t="s">
        <v>4055</v>
      </c>
      <c r="I297" s="310" t="s">
        <v>4032</v>
      </c>
      <c r="J297" s="385" t="s">
        <v>4056</v>
      </c>
    </row>
    <row r="298" spans="1:10" x14ac:dyDescent="0.25">
      <c r="A298" s="384" t="s">
        <v>1209</v>
      </c>
      <c r="B298" s="311" t="s">
        <v>20</v>
      </c>
      <c r="C298" s="311" t="s">
        <v>1210</v>
      </c>
      <c r="D298" s="311" t="s">
        <v>1293</v>
      </c>
      <c r="E298" s="312" t="s">
        <v>38</v>
      </c>
      <c r="F298" s="310" t="s">
        <v>3105</v>
      </c>
      <c r="G298" s="310" t="s">
        <v>4057</v>
      </c>
      <c r="H298" s="310" t="s">
        <v>4057</v>
      </c>
      <c r="I298" s="310" t="s">
        <v>4032</v>
      </c>
      <c r="J298" s="385" t="s">
        <v>4058</v>
      </c>
    </row>
    <row r="299" spans="1:10" ht="39.6" x14ac:dyDescent="0.25">
      <c r="A299" s="384" t="s">
        <v>1230</v>
      </c>
      <c r="B299" s="311" t="s">
        <v>36</v>
      </c>
      <c r="C299" s="311" t="s">
        <v>1231</v>
      </c>
      <c r="D299" s="311" t="s">
        <v>2766</v>
      </c>
      <c r="E299" s="312" t="s">
        <v>38</v>
      </c>
      <c r="F299" s="310" t="s">
        <v>3558</v>
      </c>
      <c r="G299" s="310" t="s">
        <v>4059</v>
      </c>
      <c r="H299" s="310" t="s">
        <v>4060</v>
      </c>
      <c r="I299" s="310" t="s">
        <v>4032</v>
      </c>
      <c r="J299" s="385" t="s">
        <v>4061</v>
      </c>
    </row>
    <row r="300" spans="1:10" ht="39.6" x14ac:dyDescent="0.25">
      <c r="A300" s="384" t="s">
        <v>602</v>
      </c>
      <c r="B300" s="311" t="s">
        <v>36</v>
      </c>
      <c r="C300" s="311" t="s">
        <v>603</v>
      </c>
      <c r="D300" s="311" t="s">
        <v>2109</v>
      </c>
      <c r="E300" s="312" t="s">
        <v>38</v>
      </c>
      <c r="F300" s="310" t="s">
        <v>3743</v>
      </c>
      <c r="G300" s="310" t="s">
        <v>4062</v>
      </c>
      <c r="H300" s="310" t="s">
        <v>4063</v>
      </c>
      <c r="I300" s="310" t="s">
        <v>4032</v>
      </c>
      <c r="J300" s="385" t="s">
        <v>4064</v>
      </c>
    </row>
    <row r="301" spans="1:10" ht="26.4" x14ac:dyDescent="0.25">
      <c r="A301" s="384" t="s">
        <v>752</v>
      </c>
      <c r="B301" s="311" t="s">
        <v>20</v>
      </c>
      <c r="C301" s="311" t="s">
        <v>753</v>
      </c>
      <c r="D301" s="311" t="s">
        <v>1293</v>
      </c>
      <c r="E301" s="312" t="s">
        <v>38</v>
      </c>
      <c r="F301" s="310" t="s">
        <v>3454</v>
      </c>
      <c r="G301" s="310" t="s">
        <v>4065</v>
      </c>
      <c r="H301" s="310" t="s">
        <v>4066</v>
      </c>
      <c r="I301" s="310" t="s">
        <v>4032</v>
      </c>
      <c r="J301" s="385" t="s">
        <v>4067</v>
      </c>
    </row>
    <row r="302" spans="1:10" x14ac:dyDescent="0.25">
      <c r="A302" s="384" t="s">
        <v>1222</v>
      </c>
      <c r="B302" s="311" t="s">
        <v>20</v>
      </c>
      <c r="C302" s="311" t="s">
        <v>1223</v>
      </c>
      <c r="D302" s="311" t="s">
        <v>1293</v>
      </c>
      <c r="E302" s="312" t="s">
        <v>38</v>
      </c>
      <c r="F302" s="310" t="s">
        <v>3558</v>
      </c>
      <c r="G302" s="310" t="s">
        <v>3081</v>
      </c>
      <c r="H302" s="310" t="s">
        <v>4068</v>
      </c>
      <c r="I302" s="310" t="s">
        <v>4032</v>
      </c>
      <c r="J302" s="385" t="s">
        <v>4069</v>
      </c>
    </row>
    <row r="303" spans="1:10" x14ac:dyDescent="0.25">
      <c r="A303" s="384" t="s">
        <v>1033</v>
      </c>
      <c r="B303" s="311" t="s">
        <v>20</v>
      </c>
      <c r="C303" s="311" t="s">
        <v>1034</v>
      </c>
      <c r="D303" s="311" t="s">
        <v>1293</v>
      </c>
      <c r="E303" s="312" t="s">
        <v>38</v>
      </c>
      <c r="F303" s="310" t="s">
        <v>3641</v>
      </c>
      <c r="G303" s="310" t="s">
        <v>4070</v>
      </c>
      <c r="H303" s="310" t="s">
        <v>4071</v>
      </c>
      <c r="I303" s="310" t="s">
        <v>4032</v>
      </c>
      <c r="J303" s="385" t="s">
        <v>4072</v>
      </c>
    </row>
    <row r="304" spans="1:10" x14ac:dyDescent="0.25">
      <c r="A304" s="384" t="s">
        <v>975</v>
      </c>
      <c r="B304" s="311" t="s">
        <v>20</v>
      </c>
      <c r="C304" s="311" t="s">
        <v>976</v>
      </c>
      <c r="D304" s="311" t="s">
        <v>1293</v>
      </c>
      <c r="E304" s="312" t="s">
        <v>38</v>
      </c>
      <c r="F304" s="310" t="s">
        <v>3105</v>
      </c>
      <c r="G304" s="310" t="s">
        <v>4073</v>
      </c>
      <c r="H304" s="310" t="s">
        <v>4073</v>
      </c>
      <c r="I304" s="310" t="s">
        <v>4032</v>
      </c>
      <c r="J304" s="385" t="s">
        <v>4074</v>
      </c>
    </row>
    <row r="305" spans="1:10" ht="39.6" x14ac:dyDescent="0.25">
      <c r="A305" s="384" t="s">
        <v>153</v>
      </c>
      <c r="B305" s="311" t="s">
        <v>36</v>
      </c>
      <c r="C305" s="311" t="s">
        <v>154</v>
      </c>
      <c r="D305" s="311" t="s">
        <v>1531</v>
      </c>
      <c r="E305" s="312" t="s">
        <v>93</v>
      </c>
      <c r="F305" s="310" t="s">
        <v>4075</v>
      </c>
      <c r="G305" s="310" t="s">
        <v>4076</v>
      </c>
      <c r="H305" s="310" t="s">
        <v>4077</v>
      </c>
      <c r="I305" s="310" t="s">
        <v>4032</v>
      </c>
      <c r="J305" s="385" t="s">
        <v>4078</v>
      </c>
    </row>
    <row r="306" spans="1:10" ht="39.6" x14ac:dyDescent="0.25">
      <c r="A306" s="384" t="s">
        <v>590</v>
      </c>
      <c r="B306" s="311" t="s">
        <v>36</v>
      </c>
      <c r="C306" s="311" t="s">
        <v>591</v>
      </c>
      <c r="D306" s="311" t="s">
        <v>2098</v>
      </c>
      <c r="E306" s="312" t="s">
        <v>38</v>
      </c>
      <c r="F306" s="310" t="s">
        <v>4079</v>
      </c>
      <c r="G306" s="310" t="s">
        <v>4080</v>
      </c>
      <c r="H306" s="310" t="s">
        <v>4081</v>
      </c>
      <c r="I306" s="310" t="s">
        <v>4032</v>
      </c>
      <c r="J306" s="385" t="s">
        <v>4082</v>
      </c>
    </row>
    <row r="307" spans="1:10" ht="39.6" x14ac:dyDescent="0.25">
      <c r="A307" s="384" t="s">
        <v>1006</v>
      </c>
      <c r="B307" s="311" t="s">
        <v>36</v>
      </c>
      <c r="C307" s="311" t="s">
        <v>1007</v>
      </c>
      <c r="D307" s="311" t="s">
        <v>1399</v>
      </c>
      <c r="E307" s="312" t="s">
        <v>38</v>
      </c>
      <c r="F307" s="310" t="s">
        <v>3219</v>
      </c>
      <c r="G307" s="310" t="s">
        <v>4083</v>
      </c>
      <c r="H307" s="310" t="s">
        <v>4084</v>
      </c>
      <c r="I307" s="310" t="s">
        <v>4032</v>
      </c>
      <c r="J307" s="385" t="s">
        <v>4085</v>
      </c>
    </row>
    <row r="308" spans="1:10" x14ac:dyDescent="0.25">
      <c r="A308" s="384" t="s">
        <v>875</v>
      </c>
      <c r="B308" s="311" t="s">
        <v>20</v>
      </c>
      <c r="C308" s="311" t="s">
        <v>876</v>
      </c>
      <c r="D308" s="311" t="s">
        <v>1293</v>
      </c>
      <c r="E308" s="312" t="s">
        <v>38</v>
      </c>
      <c r="F308" s="310" t="s">
        <v>4086</v>
      </c>
      <c r="G308" s="310" t="s">
        <v>4087</v>
      </c>
      <c r="H308" s="310" t="s">
        <v>4088</v>
      </c>
      <c r="I308" s="310" t="s">
        <v>4032</v>
      </c>
      <c r="J308" s="385" t="s">
        <v>4089</v>
      </c>
    </row>
    <row r="309" spans="1:10" x14ac:dyDescent="0.25">
      <c r="A309" s="384" t="s">
        <v>245</v>
      </c>
      <c r="B309" s="311" t="s">
        <v>20</v>
      </c>
      <c r="C309" s="311" t="s">
        <v>246</v>
      </c>
      <c r="D309" s="311" t="s">
        <v>1293</v>
      </c>
      <c r="E309" s="312" t="s">
        <v>26</v>
      </c>
      <c r="F309" s="310" t="s">
        <v>1735</v>
      </c>
      <c r="G309" s="310" t="s">
        <v>4090</v>
      </c>
      <c r="H309" s="310" t="s">
        <v>4091</v>
      </c>
      <c r="I309" s="310" t="s">
        <v>4032</v>
      </c>
      <c r="J309" s="385" t="s">
        <v>4092</v>
      </c>
    </row>
    <row r="310" spans="1:10" ht="39.6" x14ac:dyDescent="0.25">
      <c r="A310" s="384" t="s">
        <v>728</v>
      </c>
      <c r="B310" s="311" t="s">
        <v>36</v>
      </c>
      <c r="C310" s="311" t="s">
        <v>729</v>
      </c>
      <c r="D310" s="311" t="s">
        <v>2254</v>
      </c>
      <c r="E310" s="312" t="s">
        <v>38</v>
      </c>
      <c r="F310" s="310" t="s">
        <v>3651</v>
      </c>
      <c r="G310" s="310" t="s">
        <v>4093</v>
      </c>
      <c r="H310" s="310" t="s">
        <v>4094</v>
      </c>
      <c r="I310" s="310" t="s">
        <v>4032</v>
      </c>
      <c r="J310" s="385" t="s">
        <v>4095</v>
      </c>
    </row>
    <row r="311" spans="1:10" ht="39.6" x14ac:dyDescent="0.25">
      <c r="A311" s="384" t="s">
        <v>756</v>
      </c>
      <c r="B311" s="311" t="s">
        <v>36</v>
      </c>
      <c r="C311" s="311" t="s">
        <v>757</v>
      </c>
      <c r="D311" s="311" t="s">
        <v>2109</v>
      </c>
      <c r="E311" s="312" t="s">
        <v>38</v>
      </c>
      <c r="F311" s="310" t="s">
        <v>4096</v>
      </c>
      <c r="G311" s="310" t="s">
        <v>4097</v>
      </c>
      <c r="H311" s="310" t="s">
        <v>4098</v>
      </c>
      <c r="I311" s="310" t="s">
        <v>4032</v>
      </c>
      <c r="J311" s="385" t="s">
        <v>4099</v>
      </c>
    </row>
    <row r="312" spans="1:10" ht="39.6" x14ac:dyDescent="0.25">
      <c r="A312" s="384" t="s">
        <v>569</v>
      </c>
      <c r="B312" s="311" t="s">
        <v>36</v>
      </c>
      <c r="C312" s="311" t="s">
        <v>570</v>
      </c>
      <c r="D312" s="311" t="s">
        <v>2095</v>
      </c>
      <c r="E312" s="312" t="s">
        <v>38</v>
      </c>
      <c r="F312" s="310" t="s">
        <v>3105</v>
      </c>
      <c r="G312" s="310" t="s">
        <v>4100</v>
      </c>
      <c r="H312" s="310" t="s">
        <v>4100</v>
      </c>
      <c r="I312" s="310" t="s">
        <v>4032</v>
      </c>
      <c r="J312" s="385" t="s">
        <v>4101</v>
      </c>
    </row>
    <row r="313" spans="1:10" ht="26.4" x14ac:dyDescent="0.25">
      <c r="A313" s="384" t="s">
        <v>814</v>
      </c>
      <c r="B313" s="311" t="s">
        <v>20</v>
      </c>
      <c r="C313" s="311" t="s">
        <v>815</v>
      </c>
      <c r="D313" s="311" t="s">
        <v>1293</v>
      </c>
      <c r="E313" s="312" t="s">
        <v>38</v>
      </c>
      <c r="F313" s="310" t="s">
        <v>3558</v>
      </c>
      <c r="G313" s="310" t="s">
        <v>4102</v>
      </c>
      <c r="H313" s="310" t="s">
        <v>4103</v>
      </c>
      <c r="I313" s="310" t="s">
        <v>4032</v>
      </c>
      <c r="J313" s="385" t="s">
        <v>4104</v>
      </c>
    </row>
    <row r="314" spans="1:10" ht="39.6" x14ac:dyDescent="0.25">
      <c r="A314" s="384" t="s">
        <v>932</v>
      </c>
      <c r="B314" s="311" t="s">
        <v>36</v>
      </c>
      <c r="C314" s="311" t="s">
        <v>933</v>
      </c>
      <c r="D314" s="311" t="s">
        <v>1387</v>
      </c>
      <c r="E314" s="312" t="s">
        <v>38</v>
      </c>
      <c r="F314" s="310" t="s">
        <v>3219</v>
      </c>
      <c r="G314" s="310" t="s">
        <v>4105</v>
      </c>
      <c r="H314" s="310" t="s">
        <v>4106</v>
      </c>
      <c r="I314" s="310" t="s">
        <v>4032</v>
      </c>
      <c r="J314" s="385" t="s">
        <v>4104</v>
      </c>
    </row>
    <row r="315" spans="1:10" ht="39.6" x14ac:dyDescent="0.25">
      <c r="A315" s="384" t="s">
        <v>620</v>
      </c>
      <c r="B315" s="311" t="s">
        <v>36</v>
      </c>
      <c r="C315" s="311" t="s">
        <v>621</v>
      </c>
      <c r="D315" s="311" t="s">
        <v>2109</v>
      </c>
      <c r="E315" s="312" t="s">
        <v>38</v>
      </c>
      <c r="F315" s="310" t="s">
        <v>3558</v>
      </c>
      <c r="G315" s="310" t="s">
        <v>4107</v>
      </c>
      <c r="H315" s="310" t="s">
        <v>4108</v>
      </c>
      <c r="I315" s="310" t="s">
        <v>4032</v>
      </c>
      <c r="J315" s="385" t="s">
        <v>4109</v>
      </c>
    </row>
    <row r="316" spans="1:10" ht="39.6" x14ac:dyDescent="0.25">
      <c r="A316" s="384" t="s">
        <v>984</v>
      </c>
      <c r="B316" s="311" t="s">
        <v>36</v>
      </c>
      <c r="C316" s="311" t="s">
        <v>985</v>
      </c>
      <c r="D316" s="311" t="s">
        <v>1399</v>
      </c>
      <c r="E316" s="312" t="s">
        <v>38</v>
      </c>
      <c r="F316" s="310" t="s">
        <v>3180</v>
      </c>
      <c r="G316" s="310" t="s">
        <v>3968</v>
      </c>
      <c r="H316" s="310" t="s">
        <v>4110</v>
      </c>
      <c r="I316" s="310" t="s">
        <v>4032</v>
      </c>
      <c r="J316" s="385" t="s">
        <v>4111</v>
      </c>
    </row>
    <row r="317" spans="1:10" ht="39.6" x14ac:dyDescent="0.25">
      <c r="A317" s="384" t="s">
        <v>560</v>
      </c>
      <c r="B317" s="311" t="s">
        <v>36</v>
      </c>
      <c r="C317" s="311" t="s">
        <v>561</v>
      </c>
      <c r="D317" s="311" t="s">
        <v>2109</v>
      </c>
      <c r="E317" s="312" t="s">
        <v>38</v>
      </c>
      <c r="F317" s="310" t="s">
        <v>3651</v>
      </c>
      <c r="G317" s="310" t="s">
        <v>4112</v>
      </c>
      <c r="H317" s="310" t="s">
        <v>4113</v>
      </c>
      <c r="I317" s="310" t="s">
        <v>4032</v>
      </c>
      <c r="J317" s="385" t="s">
        <v>4114</v>
      </c>
    </row>
    <row r="318" spans="1:10" x14ac:dyDescent="0.25">
      <c r="A318" s="384" t="s">
        <v>641</v>
      </c>
      <c r="B318" s="311" t="s">
        <v>20</v>
      </c>
      <c r="C318" s="311" t="s">
        <v>642</v>
      </c>
      <c r="D318" s="311" t="s">
        <v>1293</v>
      </c>
      <c r="E318" s="312" t="s">
        <v>38</v>
      </c>
      <c r="F318" s="310" t="s">
        <v>3105</v>
      </c>
      <c r="G318" s="310" t="s">
        <v>4115</v>
      </c>
      <c r="H318" s="310" t="s">
        <v>4115</v>
      </c>
      <c r="I318" s="310" t="s">
        <v>4032</v>
      </c>
      <c r="J318" s="385" t="s">
        <v>4116</v>
      </c>
    </row>
    <row r="319" spans="1:10" ht="26.4" x14ac:dyDescent="0.25">
      <c r="A319" s="384" t="s">
        <v>526</v>
      </c>
      <c r="B319" s="311" t="s">
        <v>20</v>
      </c>
      <c r="C319" s="311" t="s">
        <v>527</v>
      </c>
      <c r="D319" s="311" t="s">
        <v>1293</v>
      </c>
      <c r="E319" s="312" t="s">
        <v>38</v>
      </c>
      <c r="F319" s="310" t="s">
        <v>3105</v>
      </c>
      <c r="G319" s="310" t="s">
        <v>4117</v>
      </c>
      <c r="H319" s="310" t="s">
        <v>4117</v>
      </c>
      <c r="I319" s="310" t="s">
        <v>4032</v>
      </c>
      <c r="J319" s="385" t="s">
        <v>4116</v>
      </c>
    </row>
    <row r="320" spans="1:10" ht="39.6" x14ac:dyDescent="0.25">
      <c r="A320" s="384" t="s">
        <v>957</v>
      </c>
      <c r="B320" s="311" t="s">
        <v>36</v>
      </c>
      <c r="C320" s="311" t="s">
        <v>958</v>
      </c>
      <c r="D320" s="311" t="s">
        <v>1387</v>
      </c>
      <c r="E320" s="312" t="s">
        <v>38</v>
      </c>
      <c r="F320" s="310" t="s">
        <v>3622</v>
      </c>
      <c r="G320" s="310" t="s">
        <v>4118</v>
      </c>
      <c r="H320" s="310" t="s">
        <v>4119</v>
      </c>
      <c r="I320" s="310" t="s">
        <v>4032</v>
      </c>
      <c r="J320" s="385" t="s">
        <v>4120</v>
      </c>
    </row>
    <row r="321" spans="1:10" ht="39.6" x14ac:dyDescent="0.25">
      <c r="A321" s="384" t="s">
        <v>584</v>
      </c>
      <c r="B321" s="311" t="s">
        <v>36</v>
      </c>
      <c r="C321" s="311" t="s">
        <v>585</v>
      </c>
      <c r="D321" s="311" t="s">
        <v>2109</v>
      </c>
      <c r="E321" s="312" t="s">
        <v>38</v>
      </c>
      <c r="F321" s="310" t="s">
        <v>3124</v>
      </c>
      <c r="G321" s="310" t="s">
        <v>4121</v>
      </c>
      <c r="H321" s="310" t="s">
        <v>4122</v>
      </c>
      <c r="I321" s="310" t="s">
        <v>4032</v>
      </c>
      <c r="J321" s="385" t="s">
        <v>4123</v>
      </c>
    </row>
    <row r="322" spans="1:10" ht="26.4" x14ac:dyDescent="0.25">
      <c r="A322" s="384" t="s">
        <v>239</v>
      </c>
      <c r="B322" s="311" t="s">
        <v>36</v>
      </c>
      <c r="C322" s="311" t="s">
        <v>240</v>
      </c>
      <c r="D322" s="311" t="s">
        <v>1716</v>
      </c>
      <c r="E322" s="312" t="s">
        <v>26</v>
      </c>
      <c r="F322" s="310" t="s">
        <v>4124</v>
      </c>
      <c r="G322" s="310" t="s">
        <v>4125</v>
      </c>
      <c r="H322" s="310" t="s">
        <v>4126</v>
      </c>
      <c r="I322" s="310" t="s">
        <v>4032</v>
      </c>
      <c r="J322" s="385" t="s">
        <v>4123</v>
      </c>
    </row>
    <row r="323" spans="1:10" ht="26.4" x14ac:dyDescent="0.25">
      <c r="A323" s="384" t="s">
        <v>1193</v>
      </c>
      <c r="B323" s="311" t="s">
        <v>20</v>
      </c>
      <c r="C323" s="311" t="s">
        <v>1194</v>
      </c>
      <c r="D323" s="311" t="s">
        <v>1293</v>
      </c>
      <c r="E323" s="312" t="s">
        <v>38</v>
      </c>
      <c r="F323" s="310" t="s">
        <v>3928</v>
      </c>
      <c r="G323" s="310" t="s">
        <v>4127</v>
      </c>
      <c r="H323" s="310" t="s">
        <v>4128</v>
      </c>
      <c r="I323" s="310" t="s">
        <v>4032</v>
      </c>
      <c r="J323" s="385" t="s">
        <v>4129</v>
      </c>
    </row>
    <row r="324" spans="1:10" ht="26.4" x14ac:dyDescent="0.25">
      <c r="A324" s="384" t="s">
        <v>1157</v>
      </c>
      <c r="B324" s="311" t="s">
        <v>36</v>
      </c>
      <c r="C324" s="311" t="s">
        <v>1158</v>
      </c>
      <c r="D324" s="311" t="s">
        <v>1378</v>
      </c>
      <c r="E324" s="312" t="s">
        <v>38</v>
      </c>
      <c r="F324" s="310" t="s">
        <v>3124</v>
      </c>
      <c r="G324" s="310" t="s">
        <v>4130</v>
      </c>
      <c r="H324" s="310" t="s">
        <v>4131</v>
      </c>
      <c r="I324" s="310" t="s">
        <v>4032</v>
      </c>
      <c r="J324" s="385" t="s">
        <v>4132</v>
      </c>
    </row>
    <row r="325" spans="1:10" ht="39.6" x14ac:dyDescent="0.25">
      <c r="A325" s="384" t="s">
        <v>704</v>
      </c>
      <c r="B325" s="311" t="s">
        <v>36</v>
      </c>
      <c r="C325" s="311" t="s">
        <v>705</v>
      </c>
      <c r="D325" s="311" t="s">
        <v>2254</v>
      </c>
      <c r="E325" s="312" t="s">
        <v>38</v>
      </c>
      <c r="F325" s="310" t="s">
        <v>3590</v>
      </c>
      <c r="G325" s="310" t="s">
        <v>4133</v>
      </c>
      <c r="H325" s="310" t="s">
        <v>4134</v>
      </c>
      <c r="I325" s="310" t="s">
        <v>4032</v>
      </c>
      <c r="J325" s="385" t="s">
        <v>4132</v>
      </c>
    </row>
    <row r="326" spans="1:10" ht="39.6" x14ac:dyDescent="0.25">
      <c r="A326" s="384" t="s">
        <v>999</v>
      </c>
      <c r="B326" s="311" t="s">
        <v>36</v>
      </c>
      <c r="C326" s="311" t="s">
        <v>1000</v>
      </c>
      <c r="D326" s="311" t="s">
        <v>1399</v>
      </c>
      <c r="E326" s="312" t="s">
        <v>38</v>
      </c>
      <c r="F326" s="310" t="s">
        <v>3622</v>
      </c>
      <c r="G326" s="310" t="s">
        <v>4135</v>
      </c>
      <c r="H326" s="310" t="s">
        <v>4136</v>
      </c>
      <c r="I326" s="310" t="s">
        <v>4032</v>
      </c>
      <c r="J326" s="385" t="s">
        <v>4137</v>
      </c>
    </row>
    <row r="327" spans="1:10" ht="26.4" x14ac:dyDescent="0.25">
      <c r="A327" s="384" t="s">
        <v>1139</v>
      </c>
      <c r="B327" s="311" t="s">
        <v>36</v>
      </c>
      <c r="C327" s="311" t="s">
        <v>1140</v>
      </c>
      <c r="D327" s="311" t="s">
        <v>1381</v>
      </c>
      <c r="E327" s="312" t="s">
        <v>38</v>
      </c>
      <c r="F327" s="310" t="s">
        <v>3105</v>
      </c>
      <c r="G327" s="310" t="s">
        <v>4138</v>
      </c>
      <c r="H327" s="310" t="s">
        <v>4138</v>
      </c>
      <c r="I327" s="310" t="s">
        <v>4032</v>
      </c>
      <c r="J327" s="385" t="s">
        <v>4139</v>
      </c>
    </row>
    <row r="328" spans="1:10" ht="26.4" x14ac:dyDescent="0.25">
      <c r="A328" s="384" t="s">
        <v>40</v>
      </c>
      <c r="B328" s="311" t="s">
        <v>36</v>
      </c>
      <c r="C328" s="311" t="s">
        <v>41</v>
      </c>
      <c r="D328" s="311" t="s">
        <v>1352</v>
      </c>
      <c r="E328" s="312" t="s">
        <v>38</v>
      </c>
      <c r="F328" s="310" t="s">
        <v>3105</v>
      </c>
      <c r="G328" s="310" t="s">
        <v>4140</v>
      </c>
      <c r="H328" s="310" t="s">
        <v>4140</v>
      </c>
      <c r="I328" s="310" t="s">
        <v>4032</v>
      </c>
      <c r="J328" s="385" t="s">
        <v>4139</v>
      </c>
    </row>
    <row r="329" spans="1:10" ht="39.6" x14ac:dyDescent="0.25">
      <c r="A329" s="384" t="s">
        <v>1002</v>
      </c>
      <c r="B329" s="311" t="s">
        <v>36</v>
      </c>
      <c r="C329" s="311" t="s">
        <v>1003</v>
      </c>
      <c r="D329" s="311" t="s">
        <v>1399</v>
      </c>
      <c r="E329" s="312" t="s">
        <v>38</v>
      </c>
      <c r="F329" s="310" t="s">
        <v>3622</v>
      </c>
      <c r="G329" s="310" t="s">
        <v>3474</v>
      </c>
      <c r="H329" s="310" t="s">
        <v>4141</v>
      </c>
      <c r="I329" s="310" t="s">
        <v>4032</v>
      </c>
      <c r="J329" s="385" t="s">
        <v>4142</v>
      </c>
    </row>
    <row r="330" spans="1:10" ht="39.6" x14ac:dyDescent="0.25">
      <c r="A330" s="384" t="s">
        <v>1236</v>
      </c>
      <c r="B330" s="311" t="s">
        <v>36</v>
      </c>
      <c r="C330" s="311" t="s">
        <v>1237</v>
      </c>
      <c r="D330" s="311" t="s">
        <v>2766</v>
      </c>
      <c r="E330" s="312" t="s">
        <v>38</v>
      </c>
      <c r="F330" s="310" t="s">
        <v>3558</v>
      </c>
      <c r="G330" s="310" t="s">
        <v>4143</v>
      </c>
      <c r="H330" s="310" t="s">
        <v>4144</v>
      </c>
      <c r="I330" s="310" t="s">
        <v>4032</v>
      </c>
      <c r="J330" s="385" t="s">
        <v>4142</v>
      </c>
    </row>
    <row r="331" spans="1:10" x14ac:dyDescent="0.25">
      <c r="A331" s="384" t="s">
        <v>1030</v>
      </c>
      <c r="B331" s="311" t="s">
        <v>20</v>
      </c>
      <c r="C331" s="311" t="s">
        <v>1031</v>
      </c>
      <c r="D331" s="311" t="s">
        <v>1293</v>
      </c>
      <c r="E331" s="312" t="s">
        <v>38</v>
      </c>
      <c r="F331" s="310" t="s">
        <v>3526</v>
      </c>
      <c r="G331" s="310" t="s">
        <v>4145</v>
      </c>
      <c r="H331" s="310" t="s">
        <v>4146</v>
      </c>
      <c r="I331" s="310" t="s">
        <v>4032</v>
      </c>
      <c r="J331" s="385" t="s">
        <v>4147</v>
      </c>
    </row>
    <row r="332" spans="1:10" x14ac:dyDescent="0.25">
      <c r="A332" s="384" t="s">
        <v>1039</v>
      </c>
      <c r="B332" s="311" t="s">
        <v>20</v>
      </c>
      <c r="C332" s="311" t="s">
        <v>1040</v>
      </c>
      <c r="D332" s="311" t="s">
        <v>1293</v>
      </c>
      <c r="E332" s="312" t="s">
        <v>77</v>
      </c>
      <c r="F332" s="310" t="s">
        <v>4148</v>
      </c>
      <c r="G332" s="310" t="s">
        <v>4149</v>
      </c>
      <c r="H332" s="310" t="s">
        <v>4150</v>
      </c>
      <c r="I332" s="310" t="s">
        <v>4032</v>
      </c>
      <c r="J332" s="385" t="s">
        <v>4147</v>
      </c>
    </row>
    <row r="333" spans="1:10" ht="39.6" x14ac:dyDescent="0.25">
      <c r="A333" s="384" t="s">
        <v>578</v>
      </c>
      <c r="B333" s="311" t="s">
        <v>36</v>
      </c>
      <c r="C333" s="311" t="s">
        <v>579</v>
      </c>
      <c r="D333" s="311" t="s">
        <v>2129</v>
      </c>
      <c r="E333" s="312" t="s">
        <v>77</v>
      </c>
      <c r="F333" s="310" t="s">
        <v>3622</v>
      </c>
      <c r="G333" s="310" t="s">
        <v>4151</v>
      </c>
      <c r="H333" s="310" t="s">
        <v>4152</v>
      </c>
      <c r="I333" s="310" t="s">
        <v>4032</v>
      </c>
      <c r="J333" s="385" t="s">
        <v>4153</v>
      </c>
    </row>
    <row r="334" spans="1:10" ht="39.6" x14ac:dyDescent="0.25">
      <c r="A334" s="384" t="s">
        <v>860</v>
      </c>
      <c r="B334" s="311" t="s">
        <v>36</v>
      </c>
      <c r="C334" s="311" t="s">
        <v>861</v>
      </c>
      <c r="D334" s="311" t="s">
        <v>1387</v>
      </c>
      <c r="E334" s="312" t="s">
        <v>38</v>
      </c>
      <c r="F334" s="310" t="s">
        <v>3590</v>
      </c>
      <c r="G334" s="310" t="s">
        <v>4154</v>
      </c>
      <c r="H334" s="310" t="s">
        <v>4155</v>
      </c>
      <c r="I334" s="310" t="s">
        <v>4156</v>
      </c>
      <c r="J334" s="385" t="s">
        <v>4153</v>
      </c>
    </row>
    <row r="335" spans="1:10" ht="39.6" x14ac:dyDescent="0.25">
      <c r="A335" s="384" t="s">
        <v>719</v>
      </c>
      <c r="B335" s="311" t="s">
        <v>36</v>
      </c>
      <c r="C335" s="311" t="s">
        <v>720</v>
      </c>
      <c r="D335" s="311" t="s">
        <v>2254</v>
      </c>
      <c r="E335" s="312" t="s">
        <v>38</v>
      </c>
      <c r="F335" s="310" t="s">
        <v>3435</v>
      </c>
      <c r="G335" s="310" t="s">
        <v>4157</v>
      </c>
      <c r="H335" s="310" t="s">
        <v>4158</v>
      </c>
      <c r="I335" s="310" t="s">
        <v>4156</v>
      </c>
      <c r="J335" s="385" t="s">
        <v>4159</v>
      </c>
    </row>
    <row r="336" spans="1:10" ht="39.6" x14ac:dyDescent="0.25">
      <c r="A336" s="384" t="s">
        <v>650</v>
      </c>
      <c r="B336" s="311" t="s">
        <v>36</v>
      </c>
      <c r="C336" s="311" t="s">
        <v>651</v>
      </c>
      <c r="D336" s="311" t="s">
        <v>2109</v>
      </c>
      <c r="E336" s="312" t="s">
        <v>38</v>
      </c>
      <c r="F336" s="310" t="s">
        <v>3590</v>
      </c>
      <c r="G336" s="310" t="s">
        <v>4160</v>
      </c>
      <c r="H336" s="310" t="s">
        <v>4161</v>
      </c>
      <c r="I336" s="310" t="s">
        <v>4156</v>
      </c>
      <c r="J336" s="385" t="s">
        <v>4159</v>
      </c>
    </row>
    <row r="337" spans="1:10" ht="39.6" x14ac:dyDescent="0.25">
      <c r="A337" s="384" t="s">
        <v>926</v>
      </c>
      <c r="B337" s="311" t="s">
        <v>36</v>
      </c>
      <c r="C337" s="311" t="s">
        <v>927</v>
      </c>
      <c r="D337" s="311" t="s">
        <v>1387</v>
      </c>
      <c r="E337" s="312" t="s">
        <v>38</v>
      </c>
      <c r="F337" s="310" t="s">
        <v>3622</v>
      </c>
      <c r="G337" s="310" t="s">
        <v>4162</v>
      </c>
      <c r="H337" s="310" t="s">
        <v>4163</v>
      </c>
      <c r="I337" s="310" t="s">
        <v>4156</v>
      </c>
      <c r="J337" s="385" t="s">
        <v>4164</v>
      </c>
    </row>
    <row r="338" spans="1:10" ht="39.6" x14ac:dyDescent="0.25">
      <c r="A338" s="384" t="s">
        <v>581</v>
      </c>
      <c r="B338" s="311" t="s">
        <v>36</v>
      </c>
      <c r="C338" s="311" t="s">
        <v>582</v>
      </c>
      <c r="D338" s="311" t="s">
        <v>2129</v>
      </c>
      <c r="E338" s="312" t="s">
        <v>77</v>
      </c>
      <c r="F338" s="310" t="s">
        <v>3105</v>
      </c>
      <c r="G338" s="310" t="s">
        <v>4165</v>
      </c>
      <c r="H338" s="310" t="s">
        <v>4165</v>
      </c>
      <c r="I338" s="310" t="s">
        <v>4156</v>
      </c>
      <c r="J338" s="385" t="s">
        <v>4164</v>
      </c>
    </row>
    <row r="339" spans="1:10" ht="26.4" x14ac:dyDescent="0.25">
      <c r="A339" s="384" t="s">
        <v>808</v>
      </c>
      <c r="B339" s="311" t="s">
        <v>20</v>
      </c>
      <c r="C339" s="311" t="s">
        <v>809</v>
      </c>
      <c r="D339" s="311" t="s">
        <v>1293</v>
      </c>
      <c r="E339" s="312" t="s">
        <v>38</v>
      </c>
      <c r="F339" s="310" t="s">
        <v>3651</v>
      </c>
      <c r="G339" s="310" t="s">
        <v>3508</v>
      </c>
      <c r="H339" s="310" t="s">
        <v>4166</v>
      </c>
      <c r="I339" s="310" t="s">
        <v>4156</v>
      </c>
      <c r="J339" s="385" t="s">
        <v>4167</v>
      </c>
    </row>
    <row r="340" spans="1:10" ht="26.4" x14ac:dyDescent="0.25">
      <c r="A340" s="384" t="s">
        <v>638</v>
      </c>
      <c r="B340" s="311" t="s">
        <v>36</v>
      </c>
      <c r="C340" s="311" t="s">
        <v>639</v>
      </c>
      <c r="D340" s="311" t="s">
        <v>2095</v>
      </c>
      <c r="E340" s="312" t="s">
        <v>38</v>
      </c>
      <c r="F340" s="310" t="s">
        <v>3622</v>
      </c>
      <c r="G340" s="310" t="s">
        <v>4168</v>
      </c>
      <c r="H340" s="310" t="s">
        <v>4169</v>
      </c>
      <c r="I340" s="310" t="s">
        <v>4156</v>
      </c>
      <c r="J340" s="385" t="s">
        <v>4167</v>
      </c>
    </row>
    <row r="341" spans="1:10" ht="39.6" x14ac:dyDescent="0.25">
      <c r="A341" s="384" t="s">
        <v>731</v>
      </c>
      <c r="B341" s="311" t="s">
        <v>36</v>
      </c>
      <c r="C341" s="311" t="s">
        <v>732</v>
      </c>
      <c r="D341" s="311" t="s">
        <v>2289</v>
      </c>
      <c r="E341" s="312" t="s">
        <v>38</v>
      </c>
      <c r="F341" s="310" t="s">
        <v>3651</v>
      </c>
      <c r="G341" s="310" t="s">
        <v>4170</v>
      </c>
      <c r="H341" s="310" t="s">
        <v>4171</v>
      </c>
      <c r="I341" s="310" t="s">
        <v>4156</v>
      </c>
      <c r="J341" s="385" t="s">
        <v>4167</v>
      </c>
    </row>
    <row r="342" spans="1:10" ht="26.4" x14ac:dyDescent="0.25">
      <c r="A342" s="384" t="s">
        <v>1036</v>
      </c>
      <c r="B342" s="311" t="s">
        <v>20</v>
      </c>
      <c r="C342" s="311" t="s">
        <v>1037</v>
      </c>
      <c r="D342" s="311" t="s">
        <v>1293</v>
      </c>
      <c r="E342" s="312" t="s">
        <v>38</v>
      </c>
      <c r="F342" s="310" t="s">
        <v>3622</v>
      </c>
      <c r="G342" s="310" t="s">
        <v>3179</v>
      </c>
      <c r="H342" s="310" t="s">
        <v>4172</v>
      </c>
      <c r="I342" s="310" t="s">
        <v>4156</v>
      </c>
      <c r="J342" s="385" t="s">
        <v>4173</v>
      </c>
    </row>
    <row r="343" spans="1:10" ht="39.6" x14ac:dyDescent="0.25">
      <c r="A343" s="384" t="s">
        <v>725</v>
      </c>
      <c r="B343" s="311" t="s">
        <v>36</v>
      </c>
      <c r="C343" s="311" t="s">
        <v>726</v>
      </c>
      <c r="D343" s="311" t="s">
        <v>2254</v>
      </c>
      <c r="E343" s="312" t="s">
        <v>38</v>
      </c>
      <c r="F343" s="310" t="s">
        <v>3219</v>
      </c>
      <c r="G343" s="310" t="s">
        <v>4174</v>
      </c>
      <c r="H343" s="310" t="s">
        <v>4175</v>
      </c>
      <c r="I343" s="310" t="s">
        <v>4156</v>
      </c>
      <c r="J343" s="385" t="s">
        <v>4173</v>
      </c>
    </row>
    <row r="344" spans="1:10" ht="26.4" x14ac:dyDescent="0.25">
      <c r="A344" s="384" t="s">
        <v>1085</v>
      </c>
      <c r="B344" s="311" t="s">
        <v>36</v>
      </c>
      <c r="C344" s="311" t="s">
        <v>1086</v>
      </c>
      <c r="D344" s="311" t="s">
        <v>1378</v>
      </c>
      <c r="E344" s="312" t="s">
        <v>38</v>
      </c>
      <c r="F344" s="310" t="s">
        <v>3622</v>
      </c>
      <c r="G344" s="310" t="s">
        <v>4176</v>
      </c>
      <c r="H344" s="310" t="s">
        <v>4177</v>
      </c>
      <c r="I344" s="310" t="s">
        <v>4156</v>
      </c>
      <c r="J344" s="385" t="s">
        <v>4178</v>
      </c>
    </row>
    <row r="345" spans="1:10" ht="26.4" x14ac:dyDescent="0.25">
      <c r="A345" s="384" t="s">
        <v>1057</v>
      </c>
      <c r="B345" s="311" t="s">
        <v>20</v>
      </c>
      <c r="C345" s="311" t="s">
        <v>1058</v>
      </c>
      <c r="D345" s="311" t="s">
        <v>1293</v>
      </c>
      <c r="E345" s="312" t="s">
        <v>38</v>
      </c>
      <c r="F345" s="310" t="s">
        <v>3219</v>
      </c>
      <c r="G345" s="310" t="s">
        <v>4179</v>
      </c>
      <c r="H345" s="310" t="s">
        <v>4180</v>
      </c>
      <c r="I345" s="310" t="s">
        <v>4156</v>
      </c>
      <c r="J345" s="385" t="s">
        <v>4178</v>
      </c>
    </row>
    <row r="346" spans="1:10" ht="39.6" x14ac:dyDescent="0.25">
      <c r="A346" s="384" t="s">
        <v>677</v>
      </c>
      <c r="B346" s="311" t="s">
        <v>36</v>
      </c>
      <c r="C346" s="311" t="s">
        <v>678</v>
      </c>
      <c r="D346" s="311" t="s">
        <v>2233</v>
      </c>
      <c r="E346" s="312" t="s">
        <v>38</v>
      </c>
      <c r="F346" s="310" t="s">
        <v>3379</v>
      </c>
      <c r="G346" s="310" t="s">
        <v>4181</v>
      </c>
      <c r="H346" s="310" t="s">
        <v>4182</v>
      </c>
      <c r="I346" s="310" t="s">
        <v>4156</v>
      </c>
      <c r="J346" s="385" t="s">
        <v>4178</v>
      </c>
    </row>
    <row r="347" spans="1:10" ht="39.6" x14ac:dyDescent="0.25">
      <c r="A347" s="384" t="s">
        <v>935</v>
      </c>
      <c r="B347" s="311" t="s">
        <v>36</v>
      </c>
      <c r="C347" s="311" t="s">
        <v>936</v>
      </c>
      <c r="D347" s="311" t="s">
        <v>1387</v>
      </c>
      <c r="E347" s="312" t="s">
        <v>38</v>
      </c>
      <c r="F347" s="310" t="s">
        <v>3105</v>
      </c>
      <c r="G347" s="310" t="s">
        <v>4183</v>
      </c>
      <c r="H347" s="310" t="s">
        <v>4183</v>
      </c>
      <c r="I347" s="310" t="s">
        <v>4156</v>
      </c>
      <c r="J347" s="385" t="s">
        <v>4184</v>
      </c>
    </row>
    <row r="348" spans="1:10" x14ac:dyDescent="0.25">
      <c r="A348" s="384" t="s">
        <v>542</v>
      </c>
      <c r="B348" s="311" t="s">
        <v>20</v>
      </c>
      <c r="C348" s="311" t="s">
        <v>543</v>
      </c>
      <c r="D348" s="311" t="s">
        <v>1293</v>
      </c>
      <c r="E348" s="312" t="s">
        <v>38</v>
      </c>
      <c r="F348" s="310" t="s">
        <v>3105</v>
      </c>
      <c r="G348" s="310" t="s">
        <v>4185</v>
      </c>
      <c r="H348" s="310" t="s">
        <v>4185</v>
      </c>
      <c r="I348" s="310" t="s">
        <v>4156</v>
      </c>
      <c r="J348" s="385" t="s">
        <v>4184</v>
      </c>
    </row>
    <row r="349" spans="1:10" ht="26.4" x14ac:dyDescent="0.25">
      <c r="A349" s="384" t="s">
        <v>1078</v>
      </c>
      <c r="B349" s="311" t="s">
        <v>20</v>
      </c>
      <c r="C349" s="311" t="s">
        <v>1079</v>
      </c>
      <c r="D349" s="311" t="s">
        <v>1293</v>
      </c>
      <c r="E349" s="312" t="s">
        <v>77</v>
      </c>
      <c r="F349" s="310" t="s">
        <v>3105</v>
      </c>
      <c r="G349" s="310" t="s">
        <v>4186</v>
      </c>
      <c r="H349" s="310" t="s">
        <v>4186</v>
      </c>
      <c r="I349" s="310" t="s">
        <v>4156</v>
      </c>
      <c r="J349" s="385" t="s">
        <v>4184</v>
      </c>
    </row>
    <row r="350" spans="1:10" ht="39.6" x14ac:dyDescent="0.25">
      <c r="A350" s="384" t="s">
        <v>923</v>
      </c>
      <c r="B350" s="311" t="s">
        <v>36</v>
      </c>
      <c r="C350" s="311" t="s">
        <v>924</v>
      </c>
      <c r="D350" s="311" t="s">
        <v>1387</v>
      </c>
      <c r="E350" s="312" t="s">
        <v>38</v>
      </c>
      <c r="F350" s="310" t="s">
        <v>3105</v>
      </c>
      <c r="G350" s="310" t="s">
        <v>4187</v>
      </c>
      <c r="H350" s="310" t="s">
        <v>4187</v>
      </c>
      <c r="I350" s="310" t="s">
        <v>4156</v>
      </c>
      <c r="J350" s="385" t="s">
        <v>4188</v>
      </c>
    </row>
    <row r="351" spans="1:10" ht="26.4" x14ac:dyDescent="0.25">
      <c r="A351" s="384" t="s">
        <v>545</v>
      </c>
      <c r="B351" s="311" t="s">
        <v>36</v>
      </c>
      <c r="C351" s="311" t="s">
        <v>546</v>
      </c>
      <c r="D351" s="311" t="s">
        <v>2095</v>
      </c>
      <c r="E351" s="312" t="s">
        <v>38</v>
      </c>
      <c r="F351" s="310" t="s">
        <v>3105</v>
      </c>
      <c r="G351" s="310" t="s">
        <v>4189</v>
      </c>
      <c r="H351" s="310" t="s">
        <v>4189</v>
      </c>
      <c r="I351" s="310" t="s">
        <v>4156</v>
      </c>
      <c r="J351" s="385" t="s">
        <v>4188</v>
      </c>
    </row>
    <row r="352" spans="1:10" ht="39.6" x14ac:dyDescent="0.25">
      <c r="A352" s="384" t="s">
        <v>838</v>
      </c>
      <c r="B352" s="311" t="s">
        <v>20</v>
      </c>
      <c r="C352" s="311" t="s">
        <v>839</v>
      </c>
      <c r="D352" s="311" t="s">
        <v>1293</v>
      </c>
      <c r="E352" s="312" t="s">
        <v>38</v>
      </c>
      <c r="F352" s="310" t="s">
        <v>3622</v>
      </c>
      <c r="G352" s="310" t="s">
        <v>4190</v>
      </c>
      <c r="H352" s="310" t="s">
        <v>4191</v>
      </c>
      <c r="I352" s="310" t="s">
        <v>4156</v>
      </c>
      <c r="J352" s="385" t="s">
        <v>4188</v>
      </c>
    </row>
    <row r="353" spans="1:10" ht="26.4" x14ac:dyDescent="0.25">
      <c r="A353" s="384" t="s">
        <v>1051</v>
      </c>
      <c r="B353" s="311" t="s">
        <v>20</v>
      </c>
      <c r="C353" s="311" t="s">
        <v>1052</v>
      </c>
      <c r="D353" s="311" t="s">
        <v>1293</v>
      </c>
      <c r="E353" s="312" t="s">
        <v>38</v>
      </c>
      <c r="F353" s="310" t="s">
        <v>3105</v>
      </c>
      <c r="G353" s="310" t="s">
        <v>4192</v>
      </c>
      <c r="H353" s="310" t="s">
        <v>4192</v>
      </c>
      <c r="I353" s="310" t="s">
        <v>4156</v>
      </c>
      <c r="J353" s="385" t="s">
        <v>4193</v>
      </c>
    </row>
    <row r="354" spans="1:10" ht="39.6" x14ac:dyDescent="0.25">
      <c r="A354" s="384" t="s">
        <v>960</v>
      </c>
      <c r="B354" s="311" t="s">
        <v>36</v>
      </c>
      <c r="C354" s="311" t="s">
        <v>961</v>
      </c>
      <c r="D354" s="311" t="s">
        <v>1387</v>
      </c>
      <c r="E354" s="312" t="s">
        <v>38</v>
      </c>
      <c r="F354" s="310" t="s">
        <v>3105</v>
      </c>
      <c r="G354" s="310" t="s">
        <v>4194</v>
      </c>
      <c r="H354" s="310" t="s">
        <v>4194</v>
      </c>
      <c r="I354" s="310" t="s">
        <v>4156</v>
      </c>
      <c r="J354" s="385" t="s">
        <v>4193</v>
      </c>
    </row>
    <row r="355" spans="1:10" ht="26.4" x14ac:dyDescent="0.25">
      <c r="A355" s="384" t="s">
        <v>587</v>
      </c>
      <c r="B355" s="311" t="s">
        <v>36</v>
      </c>
      <c r="C355" s="311" t="s">
        <v>588</v>
      </c>
      <c r="D355" s="311" t="s">
        <v>2109</v>
      </c>
      <c r="E355" s="312" t="s">
        <v>38</v>
      </c>
      <c r="F355" s="310" t="s">
        <v>3622</v>
      </c>
      <c r="G355" s="310" t="s">
        <v>3671</v>
      </c>
      <c r="H355" s="310" t="s">
        <v>4195</v>
      </c>
      <c r="I355" s="310" t="s">
        <v>4156</v>
      </c>
      <c r="J355" s="385" t="s">
        <v>4193</v>
      </c>
    </row>
    <row r="356" spans="1:10" ht="39.6" x14ac:dyDescent="0.25">
      <c r="A356" s="384" t="s">
        <v>548</v>
      </c>
      <c r="B356" s="311" t="s">
        <v>36</v>
      </c>
      <c r="C356" s="311" t="s">
        <v>549</v>
      </c>
      <c r="D356" s="311" t="s">
        <v>2098</v>
      </c>
      <c r="E356" s="312" t="s">
        <v>38</v>
      </c>
      <c r="F356" s="310" t="s">
        <v>3105</v>
      </c>
      <c r="G356" s="310" t="s">
        <v>4196</v>
      </c>
      <c r="H356" s="310" t="s">
        <v>4196</v>
      </c>
      <c r="I356" s="310" t="s">
        <v>4156</v>
      </c>
      <c r="J356" s="385" t="s">
        <v>4193</v>
      </c>
    </row>
    <row r="357" spans="1:10" ht="26.4" x14ac:dyDescent="0.25">
      <c r="A357" s="384" t="s">
        <v>187</v>
      </c>
      <c r="B357" s="311" t="s">
        <v>36</v>
      </c>
      <c r="C357" s="311" t="s">
        <v>188</v>
      </c>
      <c r="D357" s="311" t="s">
        <v>1531</v>
      </c>
      <c r="E357" s="312" t="s">
        <v>93</v>
      </c>
      <c r="F357" s="310" t="s">
        <v>4197</v>
      </c>
      <c r="G357" s="310" t="s">
        <v>4198</v>
      </c>
      <c r="H357" s="310" t="s">
        <v>4199</v>
      </c>
      <c r="I357" s="310" t="s">
        <v>4156</v>
      </c>
      <c r="J357" s="385" t="s">
        <v>4200</v>
      </c>
    </row>
    <row r="358" spans="1:10" ht="52.8" x14ac:dyDescent="0.25">
      <c r="A358" s="384" t="s">
        <v>716</v>
      </c>
      <c r="B358" s="311" t="s">
        <v>36</v>
      </c>
      <c r="C358" s="311" t="s">
        <v>717</v>
      </c>
      <c r="D358" s="311" t="s">
        <v>2254</v>
      </c>
      <c r="E358" s="312" t="s">
        <v>38</v>
      </c>
      <c r="F358" s="310" t="s">
        <v>3105</v>
      </c>
      <c r="G358" s="310" t="s">
        <v>4201</v>
      </c>
      <c r="H358" s="310" t="s">
        <v>4201</v>
      </c>
      <c r="I358" s="310" t="s">
        <v>4156</v>
      </c>
      <c r="J358" s="385" t="s">
        <v>4200</v>
      </c>
    </row>
    <row r="359" spans="1:10" ht="26.4" x14ac:dyDescent="0.25">
      <c r="A359" s="384" t="s">
        <v>566</v>
      </c>
      <c r="B359" s="311" t="s">
        <v>36</v>
      </c>
      <c r="C359" s="311" t="s">
        <v>567</v>
      </c>
      <c r="D359" s="311" t="s">
        <v>2095</v>
      </c>
      <c r="E359" s="312" t="s">
        <v>38</v>
      </c>
      <c r="F359" s="310" t="s">
        <v>3105</v>
      </c>
      <c r="G359" s="310" t="s">
        <v>4202</v>
      </c>
      <c r="H359" s="310" t="s">
        <v>4202</v>
      </c>
      <c r="I359" s="310" t="s">
        <v>4156</v>
      </c>
      <c r="J359" s="385" t="s">
        <v>4200</v>
      </c>
    </row>
    <row r="360" spans="1:10" ht="26.4" x14ac:dyDescent="0.25">
      <c r="A360" s="384" t="s">
        <v>683</v>
      </c>
      <c r="B360" s="311" t="s">
        <v>36</v>
      </c>
      <c r="C360" s="311" t="s">
        <v>684</v>
      </c>
      <c r="D360" s="311" t="s">
        <v>1976</v>
      </c>
      <c r="E360" s="312" t="s">
        <v>38</v>
      </c>
      <c r="F360" s="310" t="s">
        <v>3622</v>
      </c>
      <c r="G360" s="310" t="s">
        <v>4203</v>
      </c>
      <c r="H360" s="310" t="s">
        <v>4204</v>
      </c>
      <c r="I360" s="310" t="s">
        <v>4156</v>
      </c>
      <c r="J360" s="385" t="s">
        <v>4200</v>
      </c>
    </row>
    <row r="361" spans="1:10" ht="39.6" x14ac:dyDescent="0.25">
      <c r="A361" s="384" t="s">
        <v>596</v>
      </c>
      <c r="B361" s="311" t="s">
        <v>36</v>
      </c>
      <c r="C361" s="311" t="s">
        <v>597</v>
      </c>
      <c r="D361" s="311" t="s">
        <v>2109</v>
      </c>
      <c r="E361" s="312" t="s">
        <v>38</v>
      </c>
      <c r="F361" s="310" t="s">
        <v>3379</v>
      </c>
      <c r="G361" s="310" t="s">
        <v>4205</v>
      </c>
      <c r="H361" s="310" t="s">
        <v>4206</v>
      </c>
      <c r="I361" s="310" t="s">
        <v>4156</v>
      </c>
      <c r="J361" s="385" t="s">
        <v>4200</v>
      </c>
    </row>
    <row r="362" spans="1:10" ht="26.4" x14ac:dyDescent="0.25">
      <c r="A362" s="384" t="s">
        <v>608</v>
      </c>
      <c r="B362" s="311" t="s">
        <v>36</v>
      </c>
      <c r="C362" s="311" t="s">
        <v>609</v>
      </c>
      <c r="D362" s="311" t="s">
        <v>2109</v>
      </c>
      <c r="E362" s="312" t="s">
        <v>38</v>
      </c>
      <c r="F362" s="310" t="s">
        <v>3105</v>
      </c>
      <c r="G362" s="310" t="s">
        <v>4207</v>
      </c>
      <c r="H362" s="310" t="s">
        <v>4207</v>
      </c>
      <c r="I362" s="310" t="s">
        <v>4156</v>
      </c>
      <c r="J362" s="385" t="s">
        <v>4208</v>
      </c>
    </row>
    <row r="363" spans="1:10" ht="39.6" x14ac:dyDescent="0.25">
      <c r="A363" s="384" t="s">
        <v>644</v>
      </c>
      <c r="B363" s="311" t="s">
        <v>36</v>
      </c>
      <c r="C363" s="311" t="s">
        <v>645</v>
      </c>
      <c r="D363" s="311" t="s">
        <v>2109</v>
      </c>
      <c r="E363" s="312" t="s">
        <v>38</v>
      </c>
      <c r="F363" s="310" t="s">
        <v>3379</v>
      </c>
      <c r="G363" s="310" t="s">
        <v>3346</v>
      </c>
      <c r="H363" s="310" t="s">
        <v>4209</v>
      </c>
      <c r="I363" s="310" t="s">
        <v>4156</v>
      </c>
      <c r="J363" s="385" t="s">
        <v>4208</v>
      </c>
    </row>
    <row r="364" spans="1:10" ht="39.6" x14ac:dyDescent="0.25">
      <c r="A364" s="384" t="s">
        <v>551</v>
      </c>
      <c r="B364" s="311" t="s">
        <v>36</v>
      </c>
      <c r="C364" s="311" t="s">
        <v>552</v>
      </c>
      <c r="D364" s="311" t="s">
        <v>2098</v>
      </c>
      <c r="E364" s="312" t="s">
        <v>38</v>
      </c>
      <c r="F364" s="310" t="s">
        <v>3219</v>
      </c>
      <c r="G364" s="310" t="s">
        <v>4210</v>
      </c>
      <c r="H364" s="310" t="s">
        <v>4211</v>
      </c>
      <c r="I364" s="310" t="s">
        <v>4156</v>
      </c>
      <c r="J364" s="385" t="s">
        <v>4208</v>
      </c>
    </row>
    <row r="365" spans="1:10" ht="26.4" x14ac:dyDescent="0.25">
      <c r="A365" s="384" t="s">
        <v>1048</v>
      </c>
      <c r="B365" s="311" t="s">
        <v>20</v>
      </c>
      <c r="C365" s="311" t="s">
        <v>1049</v>
      </c>
      <c r="D365" s="311" t="s">
        <v>1293</v>
      </c>
      <c r="E365" s="312" t="s">
        <v>38</v>
      </c>
      <c r="F365" s="310" t="s">
        <v>3622</v>
      </c>
      <c r="G365" s="310" t="s">
        <v>4212</v>
      </c>
      <c r="H365" s="310" t="s">
        <v>4213</v>
      </c>
      <c r="I365" s="310" t="s">
        <v>4156</v>
      </c>
      <c r="J365" s="385" t="s">
        <v>4208</v>
      </c>
    </row>
    <row r="366" spans="1:10" ht="26.4" x14ac:dyDescent="0.25">
      <c r="A366" s="384" t="s">
        <v>823</v>
      </c>
      <c r="B366" s="311" t="s">
        <v>20</v>
      </c>
      <c r="C366" s="311" t="s">
        <v>824</v>
      </c>
      <c r="D366" s="311" t="s">
        <v>1293</v>
      </c>
      <c r="E366" s="312" t="s">
        <v>38</v>
      </c>
      <c r="F366" s="310" t="s">
        <v>3622</v>
      </c>
      <c r="G366" s="310" t="s">
        <v>4214</v>
      </c>
      <c r="H366" s="310" t="s">
        <v>4215</v>
      </c>
      <c r="I366" s="310" t="s">
        <v>4156</v>
      </c>
      <c r="J366" s="385" t="s">
        <v>4208</v>
      </c>
    </row>
    <row r="367" spans="1:10" ht="39.6" x14ac:dyDescent="0.25">
      <c r="A367" s="384" t="s">
        <v>863</v>
      </c>
      <c r="B367" s="311" t="s">
        <v>36</v>
      </c>
      <c r="C367" s="311" t="s">
        <v>864</v>
      </c>
      <c r="D367" s="311" t="s">
        <v>1387</v>
      </c>
      <c r="E367" s="312" t="s">
        <v>38</v>
      </c>
      <c r="F367" s="310" t="s">
        <v>3105</v>
      </c>
      <c r="G367" s="310" t="s">
        <v>4216</v>
      </c>
      <c r="H367" s="310" t="s">
        <v>4216</v>
      </c>
      <c r="I367" s="310" t="s">
        <v>4156</v>
      </c>
      <c r="J367" s="385" t="s">
        <v>4208</v>
      </c>
    </row>
    <row r="368" spans="1:10" ht="39.6" x14ac:dyDescent="0.25">
      <c r="A368" s="384" t="s">
        <v>722</v>
      </c>
      <c r="B368" s="311" t="s">
        <v>36</v>
      </c>
      <c r="C368" s="311" t="s">
        <v>723</v>
      </c>
      <c r="D368" s="311" t="s">
        <v>2254</v>
      </c>
      <c r="E368" s="312" t="s">
        <v>38</v>
      </c>
      <c r="F368" s="310" t="s">
        <v>3105</v>
      </c>
      <c r="G368" s="310" t="s">
        <v>4217</v>
      </c>
      <c r="H368" s="310" t="s">
        <v>4217</v>
      </c>
      <c r="I368" s="310" t="s">
        <v>4156</v>
      </c>
      <c r="J368" s="385" t="s">
        <v>4208</v>
      </c>
    </row>
    <row r="369" spans="1:10" ht="26.4" x14ac:dyDescent="0.25">
      <c r="A369" s="384" t="s">
        <v>794</v>
      </c>
      <c r="B369" s="311" t="s">
        <v>36</v>
      </c>
      <c r="C369" s="311" t="s">
        <v>795</v>
      </c>
      <c r="D369" s="311" t="s">
        <v>2109</v>
      </c>
      <c r="E369" s="312" t="s">
        <v>38</v>
      </c>
      <c r="F369" s="310" t="s">
        <v>3622</v>
      </c>
      <c r="G369" s="310" t="s">
        <v>4218</v>
      </c>
      <c r="H369" s="310" t="s">
        <v>4219</v>
      </c>
      <c r="I369" s="310" t="s">
        <v>4156</v>
      </c>
      <c r="J369" s="385" t="s">
        <v>4220</v>
      </c>
    </row>
    <row r="370" spans="1:10" ht="39.6" x14ac:dyDescent="0.25">
      <c r="A370" s="384" t="s">
        <v>626</v>
      </c>
      <c r="B370" s="311" t="s">
        <v>36</v>
      </c>
      <c r="C370" s="311" t="s">
        <v>627</v>
      </c>
      <c r="D370" s="311" t="s">
        <v>2109</v>
      </c>
      <c r="E370" s="312" t="s">
        <v>38</v>
      </c>
      <c r="F370" s="310" t="s">
        <v>3105</v>
      </c>
      <c r="G370" s="310" t="s">
        <v>4221</v>
      </c>
      <c r="H370" s="310" t="s">
        <v>4221</v>
      </c>
      <c r="I370" s="310" t="s">
        <v>4156</v>
      </c>
      <c r="J370" s="385" t="s">
        <v>4220</v>
      </c>
    </row>
    <row r="371" spans="1:10" ht="39.6" x14ac:dyDescent="0.25">
      <c r="A371" s="384" t="s">
        <v>659</v>
      </c>
      <c r="B371" s="311" t="s">
        <v>36</v>
      </c>
      <c r="C371" s="311" t="s">
        <v>660</v>
      </c>
      <c r="D371" s="311" t="s">
        <v>2109</v>
      </c>
      <c r="E371" s="312" t="s">
        <v>38</v>
      </c>
      <c r="F371" s="310" t="s">
        <v>3105</v>
      </c>
      <c r="G371" s="310" t="s">
        <v>4222</v>
      </c>
      <c r="H371" s="310" t="s">
        <v>4222</v>
      </c>
      <c r="I371" s="310" t="s">
        <v>4156</v>
      </c>
      <c r="J371" s="385" t="s">
        <v>4220</v>
      </c>
    </row>
    <row r="372" spans="1:10" ht="39.6" x14ac:dyDescent="0.25">
      <c r="A372" s="384" t="s">
        <v>593</v>
      </c>
      <c r="B372" s="311" t="s">
        <v>36</v>
      </c>
      <c r="C372" s="311" t="s">
        <v>594</v>
      </c>
      <c r="D372" s="311" t="s">
        <v>2109</v>
      </c>
      <c r="E372" s="312" t="s">
        <v>38</v>
      </c>
      <c r="F372" s="310" t="s">
        <v>3105</v>
      </c>
      <c r="G372" s="310" t="s">
        <v>4223</v>
      </c>
      <c r="H372" s="310" t="s">
        <v>4223</v>
      </c>
      <c r="I372" s="310" t="s">
        <v>4156</v>
      </c>
      <c r="J372" s="385" t="s">
        <v>4220</v>
      </c>
    </row>
    <row r="373" spans="1:10" ht="39.6" x14ac:dyDescent="0.25">
      <c r="A373" s="384" t="s">
        <v>990</v>
      </c>
      <c r="B373" s="311" t="s">
        <v>36</v>
      </c>
      <c r="C373" s="311" t="s">
        <v>991</v>
      </c>
      <c r="D373" s="311" t="s">
        <v>1399</v>
      </c>
      <c r="E373" s="312" t="s">
        <v>38</v>
      </c>
      <c r="F373" s="310" t="s">
        <v>3105</v>
      </c>
      <c r="G373" s="310" t="s">
        <v>4224</v>
      </c>
      <c r="H373" s="310" t="s">
        <v>4224</v>
      </c>
      <c r="I373" s="310" t="s">
        <v>4156</v>
      </c>
      <c r="J373" s="385" t="s">
        <v>4220</v>
      </c>
    </row>
    <row r="374" spans="1:10" ht="52.8" x14ac:dyDescent="0.25">
      <c r="A374" s="384" t="s">
        <v>841</v>
      </c>
      <c r="B374" s="311" t="s">
        <v>20</v>
      </c>
      <c r="C374" s="311" t="s">
        <v>842</v>
      </c>
      <c r="D374" s="311" t="s">
        <v>1293</v>
      </c>
      <c r="E374" s="312" t="s">
        <v>38</v>
      </c>
      <c r="F374" s="310" t="s">
        <v>3105</v>
      </c>
      <c r="G374" s="310" t="s">
        <v>4225</v>
      </c>
      <c r="H374" s="310" t="s">
        <v>4225</v>
      </c>
      <c r="I374" s="310" t="s">
        <v>4156</v>
      </c>
      <c r="J374" s="385" t="s">
        <v>4220</v>
      </c>
    </row>
    <row r="375" spans="1:10" ht="39.6" x14ac:dyDescent="0.25">
      <c r="A375" s="384" t="s">
        <v>629</v>
      </c>
      <c r="B375" s="311" t="s">
        <v>36</v>
      </c>
      <c r="C375" s="311" t="s">
        <v>630</v>
      </c>
      <c r="D375" s="311" t="s">
        <v>2098</v>
      </c>
      <c r="E375" s="312" t="s">
        <v>38</v>
      </c>
      <c r="F375" s="310" t="s">
        <v>3105</v>
      </c>
      <c r="G375" s="310" t="s">
        <v>4226</v>
      </c>
      <c r="H375" s="310" t="s">
        <v>4226</v>
      </c>
      <c r="I375" s="310" t="s">
        <v>4156</v>
      </c>
      <c r="J375" s="385" t="s">
        <v>4220</v>
      </c>
    </row>
    <row r="376" spans="1:10" ht="39.6" x14ac:dyDescent="0.25">
      <c r="A376" s="384" t="s">
        <v>647</v>
      </c>
      <c r="B376" s="311" t="s">
        <v>36</v>
      </c>
      <c r="C376" s="311" t="s">
        <v>648</v>
      </c>
      <c r="D376" s="311" t="s">
        <v>2109</v>
      </c>
      <c r="E376" s="312" t="s">
        <v>38</v>
      </c>
      <c r="F376" s="310" t="s">
        <v>3105</v>
      </c>
      <c r="G376" s="310" t="s">
        <v>4227</v>
      </c>
      <c r="H376" s="310" t="s">
        <v>4227</v>
      </c>
      <c r="I376" s="310" t="s">
        <v>4156</v>
      </c>
      <c r="J376" s="385" t="s">
        <v>4220</v>
      </c>
    </row>
    <row r="377" spans="1:10" ht="26.4" x14ac:dyDescent="0.25">
      <c r="A377" s="384" t="s">
        <v>848</v>
      </c>
      <c r="B377" s="311" t="s">
        <v>20</v>
      </c>
      <c r="C377" s="311" t="s">
        <v>849</v>
      </c>
      <c r="D377" s="311" t="s">
        <v>1293</v>
      </c>
      <c r="E377" s="312" t="s">
        <v>38</v>
      </c>
      <c r="F377" s="310" t="s">
        <v>3105</v>
      </c>
      <c r="G377" s="310" t="s">
        <v>4228</v>
      </c>
      <c r="H377" s="310" t="s">
        <v>4228</v>
      </c>
      <c r="I377" s="310" t="s">
        <v>4156</v>
      </c>
      <c r="J377" s="385" t="s">
        <v>4220</v>
      </c>
    </row>
    <row r="378" spans="1:10" x14ac:dyDescent="0.25">
      <c r="A378" s="386"/>
      <c r="B378" s="387"/>
      <c r="C378" s="387"/>
      <c r="D378" s="387"/>
      <c r="E378" s="387"/>
      <c r="F378" s="387"/>
      <c r="G378" s="387"/>
      <c r="H378" s="387"/>
      <c r="I378" s="387"/>
      <c r="J378" s="388"/>
    </row>
    <row r="379" spans="1:10" x14ac:dyDescent="0.25">
      <c r="A379" s="389"/>
      <c r="B379" s="318"/>
      <c r="C379" s="318"/>
      <c r="D379" s="390"/>
      <c r="E379" s="391"/>
      <c r="F379" s="78" t="s">
        <v>2818</v>
      </c>
      <c r="G379" s="318"/>
      <c r="H379" s="392">
        <v>2227973.14</v>
      </c>
      <c r="I379" s="318"/>
      <c r="J379" s="393"/>
    </row>
    <row r="380" spans="1:10" x14ac:dyDescent="0.25">
      <c r="A380" s="389"/>
      <c r="B380" s="318"/>
      <c r="C380" s="318"/>
      <c r="D380" s="390"/>
      <c r="E380" s="391"/>
      <c r="F380" s="78" t="s">
        <v>2819</v>
      </c>
      <c r="G380" s="318"/>
      <c r="H380" s="392">
        <v>456464.9</v>
      </c>
      <c r="I380" s="318"/>
      <c r="J380" s="393"/>
    </row>
    <row r="381" spans="1:10" ht="14.4" thickBot="1" x14ac:dyDescent="0.3">
      <c r="A381" s="394"/>
      <c r="B381" s="395"/>
      <c r="C381" s="395"/>
      <c r="D381" s="273"/>
      <c r="E381" s="314"/>
      <c r="F381" s="73" t="s">
        <v>2820</v>
      </c>
      <c r="G381" s="395"/>
      <c r="H381" s="396">
        <v>2684438.04</v>
      </c>
      <c r="I381" s="395"/>
      <c r="J381" s="397"/>
    </row>
    <row r="382" spans="1:10" x14ac:dyDescent="0.25">
      <c r="A382" s="299"/>
      <c r="B382" s="299"/>
      <c r="C382" s="299"/>
      <c r="D382" s="299"/>
      <c r="E382" s="299"/>
      <c r="F382" s="299"/>
      <c r="G382" s="299"/>
      <c r="H382" s="299"/>
      <c r="I382" s="299"/>
      <c r="J382" s="299"/>
    </row>
    <row r="383" spans="1:10" x14ac:dyDescent="0.25">
      <c r="A383" s="158" t="s">
        <v>2821</v>
      </c>
      <c r="B383" s="159"/>
      <c r="C383" s="159"/>
      <c r="D383" s="159"/>
      <c r="E383" s="159"/>
      <c r="F383" s="159"/>
      <c r="G383" s="159"/>
      <c r="H383" s="159"/>
      <c r="I383" s="159"/>
      <c r="J383" s="159"/>
    </row>
  </sheetData>
  <mergeCells count="15">
    <mergeCell ref="A383:J383"/>
    <mergeCell ref="A7:D7"/>
    <mergeCell ref="A9:D10"/>
    <mergeCell ref="H10:I10"/>
    <mergeCell ref="H11:I11"/>
    <mergeCell ref="A12:J12"/>
    <mergeCell ref="A380:C380"/>
    <mergeCell ref="F380:G380"/>
    <mergeCell ref="H380:J380"/>
    <mergeCell ref="A381:C381"/>
    <mergeCell ref="F381:G381"/>
    <mergeCell ref="H381:J381"/>
    <mergeCell ref="A379:C379"/>
    <mergeCell ref="F379:G379"/>
    <mergeCell ref="H379:J37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D91D-AA86-4B7E-AA76-CC0F2DD87DDD}">
  <dimension ref="A1:G39"/>
  <sheetViews>
    <sheetView workbookViewId="0">
      <selection activeCell="B4" sqref="B4"/>
    </sheetView>
  </sheetViews>
  <sheetFormatPr defaultRowHeight="13.8" x14ac:dyDescent="0.25"/>
  <cols>
    <col min="1" max="1" width="10" style="330" bestFit="1" customWidth="1"/>
    <col min="2" max="2" width="60" style="330" bestFit="1" customWidth="1"/>
    <col min="3" max="3" width="5" style="330" bestFit="1" customWidth="1"/>
    <col min="4" max="4" width="10" style="330" bestFit="1" customWidth="1"/>
    <col min="5" max="5" width="10.296875" style="330" customWidth="1"/>
    <col min="6" max="6" width="13.8984375" style="330" customWidth="1"/>
    <col min="7" max="7" width="10.69921875" style="330" customWidth="1"/>
  </cols>
  <sheetData>
    <row r="1" spans="1:7" s="330" customFormat="1" x14ac:dyDescent="0.25">
      <c r="A1" s="261"/>
      <c r="B1" s="262"/>
      <c r="C1" s="262"/>
      <c r="D1" s="262"/>
      <c r="E1" s="262"/>
      <c r="F1" s="262"/>
      <c r="G1" s="263"/>
    </row>
    <row r="2" spans="1:7" s="330" customFormat="1" ht="15.6" x14ac:dyDescent="0.25">
      <c r="A2" s="249"/>
      <c r="B2" s="58"/>
      <c r="C2" s="58"/>
      <c r="D2" s="59"/>
      <c r="E2" s="60"/>
      <c r="F2" s="58"/>
      <c r="G2" s="251" t="s">
        <v>1278</v>
      </c>
    </row>
    <row r="3" spans="1:7" s="330" customFormat="1" ht="15.6" x14ac:dyDescent="0.25">
      <c r="A3" s="249"/>
      <c r="B3" s="58"/>
      <c r="C3" s="58"/>
      <c r="D3" s="59"/>
      <c r="E3" s="60"/>
      <c r="F3" s="58"/>
      <c r="G3" s="251" t="s">
        <v>1279</v>
      </c>
    </row>
    <row r="4" spans="1:7" s="330" customFormat="1" ht="16.2" thickBot="1" x14ac:dyDescent="0.3">
      <c r="A4" s="271"/>
      <c r="B4" s="269"/>
      <c r="C4" s="269"/>
      <c r="D4" s="278"/>
      <c r="E4" s="279"/>
      <c r="F4" s="269"/>
      <c r="G4" s="280" t="s">
        <v>1280</v>
      </c>
    </row>
    <row r="5" spans="1:7" s="330" customFormat="1" x14ac:dyDescent="0.25">
      <c r="A5" s="253" t="s">
        <v>1281</v>
      </c>
      <c r="B5" s="254"/>
      <c r="C5" s="254"/>
      <c r="D5" s="254"/>
      <c r="E5" s="255" t="s">
        <v>1282</v>
      </c>
      <c r="F5" s="255" t="s">
        <v>1283</v>
      </c>
      <c r="G5" s="402"/>
    </row>
    <row r="6" spans="1:7" s="330" customFormat="1" ht="13.8" customHeight="1" thickBot="1" x14ac:dyDescent="0.3">
      <c r="A6" s="260" t="s">
        <v>4230</v>
      </c>
      <c r="B6" s="58"/>
      <c r="C6" s="58"/>
      <c r="D6" s="58"/>
      <c r="E6" s="77">
        <v>0.20499999999999999</v>
      </c>
      <c r="F6" s="77">
        <v>0.70669999999999999</v>
      </c>
      <c r="G6" s="315"/>
    </row>
    <row r="7" spans="1:7" s="330" customFormat="1" ht="13.2" customHeight="1" thickBot="1" x14ac:dyDescent="0.3">
      <c r="A7" s="14" t="s">
        <v>2822</v>
      </c>
      <c r="B7" s="15"/>
      <c r="C7" s="15"/>
      <c r="D7" s="374"/>
      <c r="E7" s="77"/>
      <c r="F7" s="77"/>
      <c r="G7" s="315"/>
    </row>
    <row r="8" spans="1:7" s="330" customFormat="1" ht="14.4" thickBot="1" x14ac:dyDescent="0.3">
      <c r="A8" s="260" t="s">
        <v>1284</v>
      </c>
      <c r="B8" s="58"/>
      <c r="C8" s="58"/>
      <c r="D8" s="58"/>
      <c r="E8" s="76"/>
      <c r="F8" s="76" t="s">
        <v>1285</v>
      </c>
      <c r="G8" s="315"/>
    </row>
    <row r="9" spans="1:7" s="330" customFormat="1" ht="14.4" customHeight="1" x14ac:dyDescent="0.25">
      <c r="A9" s="69" t="s">
        <v>2825</v>
      </c>
      <c r="B9" s="70"/>
      <c r="C9" s="70"/>
      <c r="D9" s="71"/>
      <c r="E9" s="77"/>
      <c r="F9" s="77">
        <v>1.1463000000000001</v>
      </c>
      <c r="G9" s="315"/>
    </row>
    <row r="10" spans="1:7" s="330" customFormat="1" ht="14.4" thickBot="1" x14ac:dyDescent="0.3">
      <c r="A10" s="72"/>
      <c r="B10" s="73"/>
      <c r="C10" s="73"/>
      <c r="D10" s="74"/>
      <c r="E10" s="269"/>
      <c r="F10" s="269"/>
      <c r="G10" s="313"/>
    </row>
    <row r="11" spans="1:7" s="330" customFormat="1" ht="16.2" thickBot="1" x14ac:dyDescent="0.35">
      <c r="A11" s="398" t="s">
        <v>4231</v>
      </c>
      <c r="B11" s="399"/>
      <c r="C11" s="399"/>
      <c r="D11" s="399"/>
      <c r="E11" s="399"/>
      <c r="F11" s="399"/>
      <c r="G11" s="400"/>
    </row>
    <row r="12" spans="1:7" s="330" customFormat="1" ht="14.4" thickBot="1" x14ac:dyDescent="0.3">
      <c r="A12" s="291" t="s">
        <v>2</v>
      </c>
      <c r="B12" s="401" t="s">
        <v>5</v>
      </c>
      <c r="C12" s="401"/>
      <c r="D12" s="292"/>
      <c r="E12" s="293" t="s">
        <v>7</v>
      </c>
      <c r="F12" s="293" t="s">
        <v>10</v>
      </c>
      <c r="G12" s="294" t="s">
        <v>11</v>
      </c>
    </row>
    <row r="13" spans="1:7" s="6" customFormat="1" x14ac:dyDescent="0.25">
      <c r="A13" s="409" t="s">
        <v>12</v>
      </c>
      <c r="B13" s="410" t="s">
        <v>14</v>
      </c>
      <c r="C13" s="411"/>
      <c r="D13" s="410"/>
      <c r="E13" s="411">
        <v>1</v>
      </c>
      <c r="F13" s="412">
        <v>232240.97</v>
      </c>
      <c r="G13" s="413">
        <v>8.6513812775503657E-2</v>
      </c>
    </row>
    <row r="14" spans="1:7" s="6" customFormat="1" x14ac:dyDescent="0.25">
      <c r="A14" s="414" t="s">
        <v>72</v>
      </c>
      <c r="B14" s="403" t="s">
        <v>73</v>
      </c>
      <c r="C14" s="404"/>
      <c r="D14" s="403"/>
      <c r="E14" s="404">
        <v>1</v>
      </c>
      <c r="F14" s="405">
        <v>268480.84000000003</v>
      </c>
      <c r="G14" s="415">
        <v>0.1000137965560941</v>
      </c>
    </row>
    <row r="15" spans="1:7" s="6" customFormat="1" x14ac:dyDescent="0.25">
      <c r="A15" s="414" t="s">
        <v>124</v>
      </c>
      <c r="B15" s="403" t="s">
        <v>125</v>
      </c>
      <c r="C15" s="404"/>
      <c r="D15" s="403"/>
      <c r="E15" s="404">
        <v>1</v>
      </c>
      <c r="F15" s="405">
        <v>402211.47</v>
      </c>
      <c r="G15" s="415">
        <v>0.14983078916583972</v>
      </c>
    </row>
    <row r="16" spans="1:7" s="6" customFormat="1" x14ac:dyDescent="0.25">
      <c r="A16" s="414" t="s">
        <v>200</v>
      </c>
      <c r="B16" s="403" t="s">
        <v>201</v>
      </c>
      <c r="C16" s="404"/>
      <c r="D16" s="403"/>
      <c r="E16" s="404">
        <v>1</v>
      </c>
      <c r="F16" s="405">
        <v>230459.32</v>
      </c>
      <c r="G16" s="415">
        <v>8.5850117069567383E-2</v>
      </c>
    </row>
    <row r="17" spans="1:7" s="6" customFormat="1" x14ac:dyDescent="0.25">
      <c r="A17" s="414" t="s">
        <v>247</v>
      </c>
      <c r="B17" s="403" t="s">
        <v>248</v>
      </c>
      <c r="C17" s="404"/>
      <c r="D17" s="403"/>
      <c r="E17" s="404">
        <v>1</v>
      </c>
      <c r="F17" s="405">
        <v>121650.84</v>
      </c>
      <c r="G17" s="415">
        <v>4.5317060102456307E-2</v>
      </c>
    </row>
    <row r="18" spans="1:7" s="6" customFormat="1" x14ac:dyDescent="0.25">
      <c r="A18" s="414" t="s">
        <v>278</v>
      </c>
      <c r="B18" s="403" t="s">
        <v>279</v>
      </c>
      <c r="C18" s="404"/>
      <c r="D18" s="403"/>
      <c r="E18" s="404">
        <v>1</v>
      </c>
      <c r="F18" s="405">
        <v>17363.78</v>
      </c>
      <c r="G18" s="415">
        <v>6.4683109616491654E-3</v>
      </c>
    </row>
    <row r="19" spans="1:7" s="6" customFormat="1" x14ac:dyDescent="0.25">
      <c r="A19" s="414" t="s">
        <v>286</v>
      </c>
      <c r="B19" s="403" t="s">
        <v>287</v>
      </c>
      <c r="C19" s="404"/>
      <c r="D19" s="403"/>
      <c r="E19" s="404">
        <v>1</v>
      </c>
      <c r="F19" s="405">
        <v>240201.24</v>
      </c>
      <c r="G19" s="415">
        <v>8.9479152217646268E-2</v>
      </c>
    </row>
    <row r="20" spans="1:7" s="6" customFormat="1" x14ac:dyDescent="0.25">
      <c r="A20" s="414" t="s">
        <v>370</v>
      </c>
      <c r="B20" s="403" t="s">
        <v>371</v>
      </c>
      <c r="C20" s="404"/>
      <c r="D20" s="403"/>
      <c r="E20" s="404">
        <v>1</v>
      </c>
      <c r="F20" s="405">
        <v>112941.2</v>
      </c>
      <c r="G20" s="415">
        <v>4.2072567262532161E-2</v>
      </c>
    </row>
    <row r="21" spans="1:7" s="6" customFormat="1" x14ac:dyDescent="0.25">
      <c r="A21" s="414" t="s">
        <v>388</v>
      </c>
      <c r="B21" s="403" t="s">
        <v>389</v>
      </c>
      <c r="C21" s="404"/>
      <c r="D21" s="403"/>
      <c r="E21" s="404">
        <v>1</v>
      </c>
      <c r="F21" s="405">
        <v>114169.34</v>
      </c>
      <c r="G21" s="415">
        <v>4.2530070837470325E-2</v>
      </c>
    </row>
    <row r="22" spans="1:7" s="6" customFormat="1" x14ac:dyDescent="0.25">
      <c r="A22" s="414" t="s">
        <v>410</v>
      </c>
      <c r="B22" s="403" t="s">
        <v>411</v>
      </c>
      <c r="C22" s="404"/>
      <c r="D22" s="403"/>
      <c r="E22" s="404">
        <v>1</v>
      </c>
      <c r="F22" s="405">
        <v>53584.13</v>
      </c>
      <c r="G22" s="415">
        <v>1.9961023201712638E-2</v>
      </c>
    </row>
    <row r="23" spans="1:7" s="6" customFormat="1" x14ac:dyDescent="0.25">
      <c r="A23" s="414" t="s">
        <v>416</v>
      </c>
      <c r="B23" s="403" t="s">
        <v>417</v>
      </c>
      <c r="C23" s="404"/>
      <c r="D23" s="403"/>
      <c r="E23" s="404">
        <v>1</v>
      </c>
      <c r="F23" s="405">
        <v>48851.46</v>
      </c>
      <c r="G23" s="415">
        <v>1.8198021065146282E-2</v>
      </c>
    </row>
    <row r="24" spans="1:7" s="6" customFormat="1" x14ac:dyDescent="0.25">
      <c r="A24" s="414" t="s">
        <v>423</v>
      </c>
      <c r="B24" s="403" t="s">
        <v>424</v>
      </c>
      <c r="C24" s="404"/>
      <c r="D24" s="403"/>
      <c r="E24" s="404">
        <v>1</v>
      </c>
      <c r="F24" s="405">
        <v>100080.24</v>
      </c>
      <c r="G24" s="415">
        <v>3.7281635302709393E-2</v>
      </c>
    </row>
    <row r="25" spans="1:7" s="6" customFormat="1" x14ac:dyDescent="0.25">
      <c r="A25" s="414" t="s">
        <v>457</v>
      </c>
      <c r="B25" s="403" t="s">
        <v>458</v>
      </c>
      <c r="C25" s="404"/>
      <c r="D25" s="403"/>
      <c r="E25" s="404">
        <v>1</v>
      </c>
      <c r="F25" s="405">
        <v>16139.17</v>
      </c>
      <c r="G25" s="415">
        <v>6.0121223732919537E-3</v>
      </c>
    </row>
    <row r="26" spans="1:7" s="6" customFormat="1" x14ac:dyDescent="0.25">
      <c r="A26" s="414" t="s">
        <v>462</v>
      </c>
      <c r="B26" s="403" t="s">
        <v>463</v>
      </c>
      <c r="C26" s="404"/>
      <c r="D26" s="403"/>
      <c r="E26" s="404">
        <v>1</v>
      </c>
      <c r="F26" s="405">
        <v>75138.89</v>
      </c>
      <c r="G26" s="415">
        <v>2.7990547325130292E-2</v>
      </c>
    </row>
    <row r="27" spans="1:7" s="6" customFormat="1" x14ac:dyDescent="0.25">
      <c r="A27" s="414" t="s">
        <v>537</v>
      </c>
      <c r="B27" s="403" t="s">
        <v>538</v>
      </c>
      <c r="C27" s="404"/>
      <c r="D27" s="403"/>
      <c r="E27" s="404">
        <v>1</v>
      </c>
      <c r="F27" s="405">
        <v>181521.77</v>
      </c>
      <c r="G27" s="415">
        <v>6.7620025977578532E-2</v>
      </c>
    </row>
    <row r="28" spans="1:7" s="6" customFormat="1" x14ac:dyDescent="0.25">
      <c r="A28" s="414" t="s">
        <v>843</v>
      </c>
      <c r="B28" s="403" t="s">
        <v>844</v>
      </c>
      <c r="C28" s="404"/>
      <c r="D28" s="403"/>
      <c r="E28" s="404">
        <v>1</v>
      </c>
      <c r="F28" s="405">
        <v>304756.45</v>
      </c>
      <c r="G28" s="415">
        <v>0.11352709411016988</v>
      </c>
    </row>
    <row r="29" spans="1:7" s="6" customFormat="1" x14ac:dyDescent="0.25">
      <c r="A29" s="414" t="s">
        <v>1159</v>
      </c>
      <c r="B29" s="403" t="s">
        <v>1160</v>
      </c>
      <c r="C29" s="404"/>
      <c r="D29" s="403"/>
      <c r="E29" s="404">
        <v>1</v>
      </c>
      <c r="F29" s="405">
        <v>122206.59</v>
      </c>
      <c r="G29" s="415">
        <v>4.5524086672531286E-2</v>
      </c>
    </row>
    <row r="30" spans="1:7" s="6" customFormat="1" x14ac:dyDescent="0.25">
      <c r="A30" s="414" t="s">
        <v>1211</v>
      </c>
      <c r="B30" s="403" t="s">
        <v>1212</v>
      </c>
      <c r="C30" s="404"/>
      <c r="D30" s="403"/>
      <c r="E30" s="404">
        <v>1</v>
      </c>
      <c r="F30" s="405">
        <v>7659.42</v>
      </c>
      <c r="G30" s="415">
        <v>2.8532675688055739E-3</v>
      </c>
    </row>
    <row r="31" spans="1:7" s="6" customFormat="1" x14ac:dyDescent="0.25">
      <c r="A31" s="414" t="s">
        <v>1224</v>
      </c>
      <c r="B31" s="403" t="s">
        <v>1225</v>
      </c>
      <c r="C31" s="404"/>
      <c r="D31" s="403"/>
      <c r="E31" s="404">
        <v>1</v>
      </c>
      <c r="F31" s="405">
        <v>12285.24</v>
      </c>
      <c r="G31" s="415">
        <v>4.576466216370559E-3</v>
      </c>
    </row>
    <row r="32" spans="1:7" s="6" customFormat="1" x14ac:dyDescent="0.25">
      <c r="A32" s="414" t="s">
        <v>1250</v>
      </c>
      <c r="B32" s="403" t="s">
        <v>1251</v>
      </c>
      <c r="C32" s="404"/>
      <c r="D32" s="403"/>
      <c r="E32" s="404">
        <v>1</v>
      </c>
      <c r="F32" s="405">
        <v>10256.530000000001</v>
      </c>
      <c r="G32" s="415">
        <v>3.8207363504653659E-3</v>
      </c>
    </row>
    <row r="33" spans="1:7" s="6" customFormat="1" ht="14.4" thickBot="1" x14ac:dyDescent="0.3">
      <c r="A33" s="416" t="s">
        <v>1270</v>
      </c>
      <c r="B33" s="417" t="s">
        <v>1271</v>
      </c>
      <c r="C33" s="418"/>
      <c r="D33" s="417"/>
      <c r="E33" s="418">
        <v>1</v>
      </c>
      <c r="F33" s="419">
        <v>12239.15</v>
      </c>
      <c r="G33" s="420">
        <v>4.5592968873291633E-3</v>
      </c>
    </row>
    <row r="34" spans="1:7" x14ac:dyDescent="0.25">
      <c r="A34" s="406"/>
      <c r="B34" s="407"/>
      <c r="C34" s="407"/>
      <c r="D34" s="407"/>
      <c r="E34" s="407"/>
      <c r="F34" s="407"/>
      <c r="G34" s="408"/>
    </row>
    <row r="35" spans="1:7" x14ac:dyDescent="0.25">
      <c r="A35" s="287"/>
      <c r="B35" s="390"/>
      <c r="C35" s="78" t="s">
        <v>2818</v>
      </c>
      <c r="D35" s="318"/>
      <c r="E35" s="392">
        <v>2227973.14</v>
      </c>
      <c r="F35" s="318"/>
      <c r="G35" s="393"/>
    </row>
    <row r="36" spans="1:7" x14ac:dyDescent="0.25">
      <c r="A36" s="287"/>
      <c r="B36" s="390"/>
      <c r="C36" s="78" t="s">
        <v>2819</v>
      </c>
      <c r="D36" s="318"/>
      <c r="E36" s="392">
        <v>456464.9</v>
      </c>
      <c r="F36" s="318"/>
      <c r="G36" s="393"/>
    </row>
    <row r="37" spans="1:7" ht="14.4" thickBot="1" x14ac:dyDescent="0.3">
      <c r="A37" s="288"/>
      <c r="B37" s="273"/>
      <c r="C37" s="73" t="s">
        <v>2820</v>
      </c>
      <c r="D37" s="395"/>
      <c r="E37" s="396">
        <v>2684438.04</v>
      </c>
      <c r="F37" s="395"/>
      <c r="G37" s="397"/>
    </row>
    <row r="38" spans="1:7" x14ac:dyDescent="0.25">
      <c r="A38" s="299"/>
      <c r="B38" s="299"/>
      <c r="C38" s="299"/>
      <c r="D38" s="299"/>
      <c r="E38" s="299"/>
      <c r="F38" s="299"/>
      <c r="G38" s="299"/>
    </row>
    <row r="39" spans="1:7" x14ac:dyDescent="0.25">
      <c r="A39" s="158"/>
      <c r="B39" s="159"/>
      <c r="C39" s="159"/>
      <c r="D39" s="159"/>
      <c r="E39" s="159"/>
      <c r="F39" s="159"/>
      <c r="G39" s="159"/>
    </row>
  </sheetData>
  <mergeCells count="11">
    <mergeCell ref="B12:C12"/>
    <mergeCell ref="A7:D7"/>
    <mergeCell ref="A9:D10"/>
    <mergeCell ref="A11:G11"/>
    <mergeCell ref="C37:D37"/>
    <mergeCell ref="E37:G37"/>
    <mergeCell ref="A39:G39"/>
    <mergeCell ref="C35:D35"/>
    <mergeCell ref="E35:G35"/>
    <mergeCell ref="C36:D36"/>
    <mergeCell ref="E36:G3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ORÇAMENTO COMPARATIVO</vt:lpstr>
      <vt:lpstr>PLANILHA ORÇAMENTÁRIA</vt:lpstr>
      <vt:lpstr>COMPOSIÇÃO DE PREÇOS</vt:lpstr>
      <vt:lpstr>CRONOGRAMA FÍSICO-FINANCEIRO</vt:lpstr>
      <vt:lpstr>BDI</vt:lpstr>
      <vt:lpstr>ENCARGOS SOCIAIS</vt:lpstr>
      <vt:lpstr>CURVA ABC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Debora Cassia</cp:lastModifiedBy>
  <cp:revision>0</cp:revision>
  <dcterms:created xsi:type="dcterms:W3CDTF">2026-03-20T15:41:58Z</dcterms:created>
  <dcterms:modified xsi:type="dcterms:W3CDTF">2026-03-23T08:07:54Z</dcterms:modified>
</cp:coreProperties>
</file>